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S 001.NN - Vedlejší rozp..." sheetId="2" r:id="rId2"/>
    <sheet name="OS 001.UN - Vedlejší rozp..." sheetId="3" r:id="rId3"/>
    <sheet name="OS 101.1 NN - Smíšená ste..." sheetId="4" r:id="rId4"/>
    <sheet name="OS 101.1 UN - Smíšená ste..." sheetId="5" r:id="rId5"/>
    <sheet name="OS 101.2 NN - Smíšená ste..." sheetId="6" r:id="rId6"/>
    <sheet name="OS 101.2.UN - Smíšená ste..." sheetId="7" r:id="rId7"/>
    <sheet name="OS 101.3.NN - Smíšená ste..." sheetId="8" r:id="rId8"/>
    <sheet name="OS 101.3.UN - Smíšená ste..." sheetId="9" r:id="rId9"/>
    <sheet name="OS 101.4.NN - Dopravní zn..." sheetId="10" r:id="rId10"/>
    <sheet name="OS 101.4.UN - Dopravní zn..." sheetId="11" r:id="rId11"/>
    <sheet name="SO 402 NN - Veřejné osvět..." sheetId="12" r:id="rId12"/>
    <sheet name="SO 901.NN - Sadové úpravy..." sheetId="13" r:id="rId13"/>
    <sheet name="Pokyny pro vyplnění" sheetId="14" r:id="rId14"/>
  </sheets>
  <definedNames>
    <definedName name="_xlnm.Print_Area" localSheetId="0">'Rekapitulace stavby'!$D$4:$AO$33,'Rekapitulace stavby'!$C$39:$AQ$66</definedName>
    <definedName name="_xlnm.Print_Titles" localSheetId="0">'Rekapitulace stavby'!$49:$49</definedName>
    <definedName name="_xlnm._FilterDatabase" localSheetId="1" hidden="1">'OS 001.NN - Vedlejší rozp...'!$C$87:$K$109</definedName>
    <definedName name="_xlnm.Print_Area" localSheetId="1">'OS 001.NN - Vedlejší rozp...'!$C$4:$J$38,'OS 001.NN - Vedlejší rozp...'!$C$44:$J$67,'OS 001.NN - Vedlejší rozp...'!$C$73:$K$109</definedName>
    <definedName name="_xlnm.Print_Titles" localSheetId="1">'OS 001.NN - Vedlejší rozp...'!$87:$87</definedName>
    <definedName name="_xlnm._FilterDatabase" localSheetId="2" hidden="1">'OS 001.UN - Vedlejší rozp...'!$C$85:$K$95</definedName>
    <definedName name="_xlnm.Print_Area" localSheetId="2">'OS 001.UN - Vedlejší rozp...'!$C$4:$J$38,'OS 001.UN - Vedlejší rozp...'!$C$44:$J$65,'OS 001.UN - Vedlejší rozp...'!$C$71:$K$95</definedName>
    <definedName name="_xlnm.Print_Titles" localSheetId="2">'OS 001.UN - Vedlejší rozp...'!$85:$85</definedName>
    <definedName name="_xlnm._FilterDatabase" localSheetId="3" hidden="1">'OS 101.1 NN - Smíšená ste...'!$C$94:$K$296</definedName>
    <definedName name="_xlnm.Print_Area" localSheetId="3">'OS 101.1 NN - Smíšená ste...'!$C$4:$J$40,'OS 101.1 NN - Smíšená ste...'!$C$46:$J$72,'OS 101.1 NN - Smíšená ste...'!$C$78:$K$296</definedName>
    <definedName name="_xlnm.Print_Titles" localSheetId="3">'OS 101.1 NN - Smíšená ste...'!$94:$94</definedName>
    <definedName name="_xlnm._FilterDatabase" localSheetId="4" hidden="1">'OS 101.1 UN - Smíšená ste...'!$C$96:$K$622</definedName>
    <definedName name="_xlnm.Print_Area" localSheetId="4">'OS 101.1 UN - Smíšená ste...'!$C$4:$J$40,'OS 101.1 UN - Smíšená ste...'!$C$46:$J$74,'OS 101.1 UN - Smíšená ste...'!$C$80:$K$622</definedName>
    <definedName name="_xlnm.Print_Titles" localSheetId="4">'OS 101.1 UN - Smíšená ste...'!$96:$96</definedName>
    <definedName name="_xlnm._FilterDatabase" localSheetId="5" hidden="1">'OS 101.2 NN - Smíšená ste...'!$C$89:$K$104</definedName>
    <definedName name="_xlnm.Print_Area" localSheetId="5">'OS 101.2 NN - Smíšená ste...'!$C$4:$J$40,'OS 101.2 NN - Smíšená ste...'!$C$46:$J$67,'OS 101.2 NN - Smíšená ste...'!$C$73:$K$104</definedName>
    <definedName name="_xlnm.Print_Titles" localSheetId="5">'OS 101.2 NN - Smíšená ste...'!$89:$89</definedName>
    <definedName name="_xlnm._FilterDatabase" localSheetId="6" hidden="1">'OS 101.2.UN - Smíšená ste...'!$C$95:$K$287</definedName>
    <definedName name="_xlnm.Print_Area" localSheetId="6">'OS 101.2.UN - Smíšená ste...'!$C$4:$J$40,'OS 101.2.UN - Smíšená ste...'!$C$46:$J$73,'OS 101.2.UN - Smíšená ste...'!$C$79:$K$287</definedName>
    <definedName name="_xlnm.Print_Titles" localSheetId="6">'OS 101.2.UN - Smíšená ste...'!$95:$95</definedName>
    <definedName name="_xlnm._FilterDatabase" localSheetId="7" hidden="1">'OS 101.3.NN - Smíšená ste...'!$C$89:$K$103</definedName>
    <definedName name="_xlnm.Print_Area" localSheetId="7">'OS 101.3.NN - Smíšená ste...'!$C$4:$J$40,'OS 101.3.NN - Smíšená ste...'!$C$46:$J$67,'OS 101.3.NN - Smíšená ste...'!$C$73:$K$103</definedName>
    <definedName name="_xlnm.Print_Titles" localSheetId="7">'OS 101.3.NN - Smíšená ste...'!$89:$89</definedName>
    <definedName name="_xlnm._FilterDatabase" localSheetId="8" hidden="1">'OS 101.3.UN - Smíšená ste...'!$C$94:$K$270</definedName>
    <definedName name="_xlnm.Print_Area" localSheetId="8">'OS 101.3.UN - Smíšená ste...'!$C$4:$J$40,'OS 101.3.UN - Smíšená ste...'!$C$46:$J$72,'OS 101.3.UN - Smíšená ste...'!$C$78:$K$270</definedName>
    <definedName name="_xlnm.Print_Titles" localSheetId="8">'OS 101.3.UN - Smíšená ste...'!$94:$94</definedName>
    <definedName name="_xlnm._FilterDatabase" localSheetId="9" hidden="1">'OS 101.4.NN - Dopravní zn...'!$C$89:$K$100</definedName>
    <definedName name="_xlnm.Print_Area" localSheetId="9">'OS 101.4.NN - Dopravní zn...'!$C$4:$J$40,'OS 101.4.NN - Dopravní zn...'!$C$46:$J$67,'OS 101.4.NN - Dopravní zn...'!$C$73:$K$100</definedName>
    <definedName name="_xlnm.Print_Titles" localSheetId="9">'OS 101.4.NN - Dopravní zn...'!$89:$89</definedName>
    <definedName name="_xlnm._FilterDatabase" localSheetId="10" hidden="1">'OS 101.4.UN - Dopravní zn...'!$C$90:$K$111</definedName>
    <definedName name="_xlnm.Print_Area" localSheetId="10">'OS 101.4.UN - Dopravní zn...'!$C$4:$J$40,'OS 101.4.UN - Dopravní zn...'!$C$46:$J$68,'OS 101.4.UN - Dopravní zn...'!$C$74:$K$111</definedName>
    <definedName name="_xlnm.Print_Titles" localSheetId="10">'OS 101.4.UN - Dopravní zn...'!$90:$90</definedName>
    <definedName name="_xlnm._FilterDatabase" localSheetId="11" hidden="1">'SO 402 NN - Veřejné osvět...'!$C$85:$K$180</definedName>
    <definedName name="_xlnm.Print_Area" localSheetId="11">'SO 402 NN - Veřejné osvět...'!$C$4:$J$38,'SO 402 NN - Veřejné osvět...'!$C$44:$J$65,'SO 402 NN - Veřejné osvět...'!$C$71:$K$180</definedName>
    <definedName name="_xlnm.Print_Titles" localSheetId="11">'SO 402 NN - Veřejné osvět...'!$85:$85</definedName>
    <definedName name="_xlnm._FilterDatabase" localSheetId="12" hidden="1">'SO 901.NN - Sadové úpravy...'!$C$84:$K$158</definedName>
    <definedName name="_xlnm.Print_Area" localSheetId="12">'SO 901.NN - Sadové úpravy...'!$C$4:$J$38,'SO 901.NN - Sadové úpravy...'!$C$44:$J$64,'SO 901.NN - Sadové úpravy...'!$C$70:$K$158</definedName>
    <definedName name="_xlnm.Print_Titles" localSheetId="12">'SO 901.NN - Sadové úpravy...'!$84:$84</definedName>
    <definedName name="_xlnm.Print_Area" localSheetId="1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5"/>
  <c r="AX65"/>
  <c i="13"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T151"/>
  <c r="R152"/>
  <c r="R151"/>
  <c r="P152"/>
  <c r="P151"/>
  <c r="BK152"/>
  <c r="BK151"/>
  <c r="J151"/>
  <c r="J152"/>
  <c r="BE152"/>
  <c r="J63"/>
  <c r="BI150"/>
  <c r="BH150"/>
  <c r="BG150"/>
  <c r="BF150"/>
  <c r="T150"/>
  <c r="T149"/>
  <c r="R150"/>
  <c r="R149"/>
  <c r="P150"/>
  <c r="P149"/>
  <c r="BK150"/>
  <c r="BK149"/>
  <c r="J149"/>
  <c r="J150"/>
  <c r="BE150"/>
  <c r="J62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6"/>
  <c i="1" r="BD65"/>
  <c i="13" r="BH87"/>
  <c r="F35"/>
  <c i="1" r="BC65"/>
  <c i="13" r="BG87"/>
  <c r="F34"/>
  <c i="1" r="BB65"/>
  <c i="13" r="BF87"/>
  <c r="J33"/>
  <c i="1" r="AW65"/>
  <c i="13" r="F33"/>
  <c i="1" r="BA65"/>
  <c i="13" r="T87"/>
  <c r="T86"/>
  <c r="T85"/>
  <c r="R87"/>
  <c r="R86"/>
  <c r="R85"/>
  <c r="P87"/>
  <c r="P86"/>
  <c r="P85"/>
  <c i="1" r="AU65"/>
  <c i="13" r="BK87"/>
  <c r="BK86"/>
  <c r="J86"/>
  <c r="BK85"/>
  <c r="J85"/>
  <c r="J60"/>
  <c r="J29"/>
  <c i="1" r="AG65"/>
  <c i="13" r="J87"/>
  <c r="BE87"/>
  <c r="J32"/>
  <c i="1" r="AV65"/>
  <c i="13" r="F32"/>
  <c i="1" r="AZ65"/>
  <c i="13"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64"/>
  <c r="AX64"/>
  <c i="12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64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64"/>
  <c i="12" r="BH88"/>
  <c r="F35"/>
  <c i="1" r="BC64"/>
  <c i="12" r="BG88"/>
  <c r="F34"/>
  <c i="1" r="BB64"/>
  <c i="12" r="BF88"/>
  <c r="J33"/>
  <c i="1" r="AW64"/>
  <c i="12" r="F33"/>
  <c i="1" r="BA64"/>
  <c i="12" r="T88"/>
  <c r="T87"/>
  <c r="T86"/>
  <c r="R88"/>
  <c r="R87"/>
  <c r="R86"/>
  <c r="P88"/>
  <c r="P87"/>
  <c r="P86"/>
  <c i="1" r="AU64"/>
  <c i="12" r="BK88"/>
  <c r="BK87"/>
  <c r="J87"/>
  <c r="BK86"/>
  <c r="J86"/>
  <c r="J60"/>
  <c r="J29"/>
  <c i="1" r="AG64"/>
  <c i="12" r="J88"/>
  <c r="BE88"/>
  <c r="J32"/>
  <c i="1" r="AV64"/>
  <c i="12" r="F32"/>
  <c i="1" r="AZ64"/>
  <c i="12"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63"/>
  <c r="AX63"/>
  <c i="11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BH99"/>
  <c r="BG99"/>
  <c r="BF99"/>
  <c r="T99"/>
  <c r="T98"/>
  <c r="R99"/>
  <c r="R98"/>
  <c r="P99"/>
  <c r="P98"/>
  <c r="BK99"/>
  <c r="BK98"/>
  <c r="J98"/>
  <c r="J99"/>
  <c r="BE99"/>
  <c r="J67"/>
  <c r="BI94"/>
  <c r="F38"/>
  <c i="1" r="BD63"/>
  <c i="11" r="BH94"/>
  <c r="F37"/>
  <c i="1" r="BC63"/>
  <c i="11" r="BG94"/>
  <c r="F36"/>
  <c i="1" r="BB63"/>
  <c i="11" r="BF94"/>
  <c r="J35"/>
  <c i="1" r="AW63"/>
  <c i="11" r="F35"/>
  <c i="1" r="BA63"/>
  <c i="11" r="T94"/>
  <c r="T93"/>
  <c r="T92"/>
  <c r="T91"/>
  <c r="R94"/>
  <c r="R93"/>
  <c r="R92"/>
  <c r="R91"/>
  <c r="P94"/>
  <c r="P93"/>
  <c r="P92"/>
  <c r="P91"/>
  <c i="1" r="AU63"/>
  <c i="11" r="BK94"/>
  <c r="BK93"/>
  <c r="J93"/>
  <c r="BK92"/>
  <c r="J92"/>
  <c r="BK91"/>
  <c r="J91"/>
  <c r="J64"/>
  <c r="J31"/>
  <c i="1" r="AG63"/>
  <c i="11" r="J94"/>
  <c r="BE94"/>
  <c r="J34"/>
  <c i="1" r="AV63"/>
  <c i="11" r="F34"/>
  <c i="1" r="AZ63"/>
  <c i="11" r="J66"/>
  <c r="J65"/>
  <c r="F85"/>
  <c r="E83"/>
  <c r="F57"/>
  <c r="E55"/>
  <c r="J40"/>
  <c r="J25"/>
  <c r="E25"/>
  <c r="J87"/>
  <c r="J59"/>
  <c r="J24"/>
  <c r="J22"/>
  <c r="E22"/>
  <c r="F88"/>
  <c r="F60"/>
  <c r="J21"/>
  <c r="J19"/>
  <c r="E19"/>
  <c r="F87"/>
  <c r="F59"/>
  <c r="J18"/>
  <c r="J16"/>
  <c r="J85"/>
  <c r="J57"/>
  <c r="E7"/>
  <c r="E77"/>
  <c r="E49"/>
  <c i="1" r="AY62"/>
  <c r="AX62"/>
  <c i="10" r="BI97"/>
  <c r="BH97"/>
  <c r="BG97"/>
  <c r="BF97"/>
  <c r="T97"/>
  <c r="R97"/>
  <c r="P97"/>
  <c r="BK97"/>
  <c r="J97"/>
  <c r="BE97"/>
  <c r="BI93"/>
  <c r="F38"/>
  <c i="1" r="BD62"/>
  <c i="10" r="BH93"/>
  <c r="F37"/>
  <c i="1" r="BC62"/>
  <c i="10" r="BG93"/>
  <c r="F36"/>
  <c i="1" r="BB62"/>
  <c i="10" r="BF93"/>
  <c r="J35"/>
  <c i="1" r="AW62"/>
  <c i="10" r="F35"/>
  <c i="1" r="BA62"/>
  <c i="10" r="T93"/>
  <c r="T92"/>
  <c r="T91"/>
  <c r="T90"/>
  <c r="R93"/>
  <c r="R92"/>
  <c r="R91"/>
  <c r="R90"/>
  <c r="P93"/>
  <c r="P92"/>
  <c r="P91"/>
  <c r="P90"/>
  <c i="1" r="AU62"/>
  <c i="10" r="BK93"/>
  <c r="BK92"/>
  <c r="J92"/>
  <c r="BK91"/>
  <c r="J91"/>
  <c r="BK90"/>
  <c r="J90"/>
  <c r="J64"/>
  <c r="J31"/>
  <c i="1" r="AG62"/>
  <c i="10" r="J93"/>
  <c r="BE93"/>
  <c r="J34"/>
  <c i="1" r="AV62"/>
  <c i="10" r="F34"/>
  <c i="1" r="AZ62"/>
  <c i="10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61"/>
  <c r="AX61"/>
  <c i="9"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5"/>
  <c r="BH255"/>
  <c r="BG255"/>
  <c r="BF255"/>
  <c r="T255"/>
  <c r="T254"/>
  <c r="R255"/>
  <c r="R254"/>
  <c r="P255"/>
  <c r="P254"/>
  <c r="BK255"/>
  <c r="BK254"/>
  <c r="J254"/>
  <c r="J255"/>
  <c r="BE255"/>
  <c r="J7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5"/>
  <c r="BH245"/>
  <c r="BG245"/>
  <c r="BF245"/>
  <c r="T245"/>
  <c r="R245"/>
  <c r="P245"/>
  <c r="BK245"/>
  <c r="J245"/>
  <c r="BE245"/>
  <c r="BI241"/>
  <c r="BH241"/>
  <c r="BG241"/>
  <c r="BF241"/>
  <c r="T241"/>
  <c r="T240"/>
  <c r="R241"/>
  <c r="R240"/>
  <c r="P241"/>
  <c r="P240"/>
  <c r="BK241"/>
  <c r="BK240"/>
  <c r="J240"/>
  <c r="J241"/>
  <c r="BE241"/>
  <c r="J7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3"/>
  <c r="BH223"/>
  <c r="BG223"/>
  <c r="BF223"/>
  <c r="T223"/>
  <c r="T222"/>
  <c r="R223"/>
  <c r="R222"/>
  <c r="P223"/>
  <c r="P222"/>
  <c r="BK223"/>
  <c r="BK222"/>
  <c r="J222"/>
  <c r="J223"/>
  <c r="BE223"/>
  <c r="J69"/>
  <c r="BI218"/>
  <c r="BH218"/>
  <c r="BG218"/>
  <c r="BF218"/>
  <c r="T218"/>
  <c r="R218"/>
  <c r="P218"/>
  <c r="BK218"/>
  <c r="J218"/>
  <c r="BE218"/>
  <c r="BI212"/>
  <c r="BH212"/>
  <c r="BG212"/>
  <c r="BF212"/>
  <c r="T212"/>
  <c r="R212"/>
  <c r="P212"/>
  <c r="BK212"/>
  <c r="J212"/>
  <c r="BE212"/>
  <c r="BI206"/>
  <c r="BH206"/>
  <c r="BG206"/>
  <c r="BF206"/>
  <c r="T206"/>
  <c r="T205"/>
  <c r="R206"/>
  <c r="R205"/>
  <c r="P206"/>
  <c r="P205"/>
  <c r="BK206"/>
  <c r="BK205"/>
  <c r="J205"/>
  <c r="J206"/>
  <c r="BE206"/>
  <c r="J68"/>
  <c r="BI200"/>
  <c r="BH200"/>
  <c r="BG200"/>
  <c r="BF200"/>
  <c r="T200"/>
  <c r="R200"/>
  <c r="P200"/>
  <c r="BK200"/>
  <c r="J200"/>
  <c r="BE200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4"/>
  <c r="BH184"/>
  <c r="BG184"/>
  <c r="BF184"/>
  <c r="T184"/>
  <c r="T183"/>
  <c r="R184"/>
  <c r="R183"/>
  <c r="P184"/>
  <c r="P183"/>
  <c r="BK184"/>
  <c r="BK183"/>
  <c r="J183"/>
  <c r="J184"/>
  <c r="BE184"/>
  <c r="J67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F38"/>
  <c i="1" r="BD61"/>
  <c i="9" r="BH98"/>
  <c r="F37"/>
  <c i="1" r="BC61"/>
  <c i="9" r="BG98"/>
  <c r="F36"/>
  <c i="1" r="BB61"/>
  <c i="9" r="BF98"/>
  <c r="J35"/>
  <c i="1" r="AW61"/>
  <c i="9" r="F35"/>
  <c i="1" r="BA61"/>
  <c i="9" r="T98"/>
  <c r="T97"/>
  <c r="T96"/>
  <c r="T95"/>
  <c r="R98"/>
  <c r="R97"/>
  <c r="R96"/>
  <c r="R95"/>
  <c r="P98"/>
  <c r="P97"/>
  <c r="P96"/>
  <c r="P95"/>
  <c i="1" r="AU61"/>
  <c i="9" r="BK98"/>
  <c r="BK97"/>
  <c r="J97"/>
  <c r="BK96"/>
  <c r="J96"/>
  <c r="BK95"/>
  <c r="J95"/>
  <c r="J64"/>
  <c r="J31"/>
  <c i="1" r="AG61"/>
  <c i="9" r="J98"/>
  <c r="BE98"/>
  <c r="J34"/>
  <c i="1" r="AV61"/>
  <c i="9" r="F34"/>
  <c i="1" r="AZ61"/>
  <c i="9" r="J66"/>
  <c r="J65"/>
  <c r="F89"/>
  <c r="E87"/>
  <c r="F57"/>
  <c r="E55"/>
  <c r="J40"/>
  <c r="J25"/>
  <c r="E25"/>
  <c r="J91"/>
  <c r="J59"/>
  <c r="J24"/>
  <c r="J22"/>
  <c r="E22"/>
  <c r="F92"/>
  <c r="F60"/>
  <c r="J21"/>
  <c r="J19"/>
  <c r="E19"/>
  <c r="F91"/>
  <c r="F59"/>
  <c r="J18"/>
  <c r="J16"/>
  <c r="J89"/>
  <c r="J57"/>
  <c r="E7"/>
  <c r="E81"/>
  <c r="E49"/>
  <c i="1" r="AY60"/>
  <c r="AX60"/>
  <c i="8"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3"/>
  <c r="F38"/>
  <c i="1" r="BD60"/>
  <c i="8" r="BH93"/>
  <c r="F37"/>
  <c i="1" r="BC60"/>
  <c i="8" r="BG93"/>
  <c r="F36"/>
  <c i="1" r="BB60"/>
  <c i="8" r="BF93"/>
  <c r="J35"/>
  <c i="1" r="AW60"/>
  <c i="8" r="F35"/>
  <c i="1" r="BA60"/>
  <c i="8" r="T93"/>
  <c r="T92"/>
  <c r="T91"/>
  <c r="T90"/>
  <c r="R93"/>
  <c r="R92"/>
  <c r="R91"/>
  <c r="R90"/>
  <c r="P93"/>
  <c r="P92"/>
  <c r="P91"/>
  <c r="P90"/>
  <c i="1" r="AU60"/>
  <c i="8" r="BK93"/>
  <c r="BK92"/>
  <c r="J92"/>
  <c r="BK91"/>
  <c r="J91"/>
  <c r="BK90"/>
  <c r="J90"/>
  <c r="J64"/>
  <c r="J31"/>
  <c i="1" r="AG60"/>
  <c i="8" r="J93"/>
  <c r="BE93"/>
  <c r="J34"/>
  <c i="1" r="AV60"/>
  <c i="8" r="F34"/>
  <c i="1" r="AZ60"/>
  <c i="8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59"/>
  <c r="AX59"/>
  <c i="7"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6"/>
  <c r="BH276"/>
  <c r="BG276"/>
  <c r="BF276"/>
  <c r="T276"/>
  <c r="T275"/>
  <c r="R276"/>
  <c r="R275"/>
  <c r="P276"/>
  <c r="P275"/>
  <c r="BK276"/>
  <c r="BK275"/>
  <c r="J275"/>
  <c r="J276"/>
  <c r="BE276"/>
  <c r="J72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2"/>
  <c r="BH252"/>
  <c r="BG252"/>
  <c r="BF252"/>
  <c r="T252"/>
  <c r="R252"/>
  <c r="P252"/>
  <c r="BK252"/>
  <c r="J252"/>
  <c r="BE252"/>
  <c r="BI248"/>
  <c r="BH248"/>
  <c r="BG248"/>
  <c r="BF248"/>
  <c r="T248"/>
  <c r="T247"/>
  <c r="R248"/>
  <c r="R247"/>
  <c r="P248"/>
  <c r="P247"/>
  <c r="BK248"/>
  <c r="BK247"/>
  <c r="J247"/>
  <c r="J248"/>
  <c r="BE248"/>
  <c r="J71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T233"/>
  <c r="R234"/>
  <c r="R233"/>
  <c r="P234"/>
  <c r="P233"/>
  <c r="BK234"/>
  <c r="BK233"/>
  <c r="J233"/>
  <c r="J234"/>
  <c r="BE234"/>
  <c r="J7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T206"/>
  <c r="R207"/>
  <c r="R206"/>
  <c r="P207"/>
  <c r="P206"/>
  <c r="BK207"/>
  <c r="BK206"/>
  <c r="J206"/>
  <c r="J207"/>
  <c r="BE207"/>
  <c r="J69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0"/>
  <c r="BH190"/>
  <c r="BG190"/>
  <c r="BF190"/>
  <c r="T190"/>
  <c r="T189"/>
  <c r="R190"/>
  <c r="R189"/>
  <c r="P190"/>
  <c r="P189"/>
  <c r="BK190"/>
  <c r="BK189"/>
  <c r="J189"/>
  <c r="J190"/>
  <c r="BE190"/>
  <c r="J68"/>
  <c r="BI184"/>
  <c r="BH184"/>
  <c r="BG184"/>
  <c r="BF184"/>
  <c r="T184"/>
  <c r="R184"/>
  <c r="P184"/>
  <c r="BK184"/>
  <c r="J184"/>
  <c r="BE184"/>
  <c r="BI179"/>
  <c r="BH179"/>
  <c r="BG179"/>
  <c r="BF179"/>
  <c r="T179"/>
  <c r="T178"/>
  <c r="R179"/>
  <c r="R178"/>
  <c r="P179"/>
  <c r="P178"/>
  <c r="BK179"/>
  <c r="BK178"/>
  <c r="J178"/>
  <c r="J179"/>
  <c r="BE179"/>
  <c r="J67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BH102"/>
  <c r="BG102"/>
  <c r="BF102"/>
  <c r="T102"/>
  <c r="R102"/>
  <c r="P102"/>
  <c r="BK102"/>
  <c r="J102"/>
  <c r="BE102"/>
  <c r="BI99"/>
  <c r="F38"/>
  <c i="1" r="BD59"/>
  <c i="7" r="BH99"/>
  <c r="F37"/>
  <c i="1" r="BC59"/>
  <c i="7" r="BG99"/>
  <c r="F36"/>
  <c i="1" r="BB59"/>
  <c i="7" r="BF99"/>
  <c r="J35"/>
  <c i="1" r="AW59"/>
  <c i="7" r="F35"/>
  <c i="1" r="BA59"/>
  <c i="7" r="T99"/>
  <c r="T98"/>
  <c r="T97"/>
  <c r="T96"/>
  <c r="R99"/>
  <c r="R98"/>
  <c r="R97"/>
  <c r="R96"/>
  <c r="P99"/>
  <c r="P98"/>
  <c r="P97"/>
  <c r="P96"/>
  <c i="1" r="AU59"/>
  <c i="7" r="BK99"/>
  <c r="BK98"/>
  <c r="J98"/>
  <c r="BK97"/>
  <c r="J97"/>
  <c r="BK96"/>
  <c r="J96"/>
  <c r="J64"/>
  <c r="J31"/>
  <c i="1" r="AG59"/>
  <c i="7" r="J99"/>
  <c r="BE99"/>
  <c r="J34"/>
  <c i="1" r="AV59"/>
  <c i="7" r="F34"/>
  <c i="1" r="AZ59"/>
  <c i="7" r="J66"/>
  <c r="J65"/>
  <c r="F90"/>
  <c r="E88"/>
  <c r="F57"/>
  <c r="E55"/>
  <c r="J40"/>
  <c r="J25"/>
  <c r="E25"/>
  <c r="J92"/>
  <c r="J59"/>
  <c r="J24"/>
  <c r="J22"/>
  <c r="E22"/>
  <c r="F93"/>
  <c r="F60"/>
  <c r="J21"/>
  <c r="J19"/>
  <c r="E19"/>
  <c r="F92"/>
  <c r="F59"/>
  <c r="J18"/>
  <c r="J16"/>
  <c r="J90"/>
  <c r="J57"/>
  <c r="E7"/>
  <c r="E82"/>
  <c r="E49"/>
  <c i="1" r="AY58"/>
  <c r="AX58"/>
  <c i="6"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3"/>
  <c r="F38"/>
  <c i="1" r="BD58"/>
  <c i="6" r="BH93"/>
  <c r="F37"/>
  <c i="1" r="BC58"/>
  <c i="6" r="BG93"/>
  <c r="F36"/>
  <c i="1" r="BB58"/>
  <c i="6" r="BF93"/>
  <c r="J35"/>
  <c i="1" r="AW58"/>
  <c i="6" r="F35"/>
  <c i="1" r="BA58"/>
  <c i="6" r="T93"/>
  <c r="T92"/>
  <c r="T91"/>
  <c r="T90"/>
  <c r="R93"/>
  <c r="R92"/>
  <c r="R91"/>
  <c r="R90"/>
  <c r="P93"/>
  <c r="P92"/>
  <c r="P91"/>
  <c r="P90"/>
  <c i="1" r="AU58"/>
  <c i="6" r="BK93"/>
  <c r="BK92"/>
  <c r="J92"/>
  <c r="BK91"/>
  <c r="J91"/>
  <c r="BK90"/>
  <c r="J90"/>
  <c r="J64"/>
  <c r="J31"/>
  <c i="1" r="AG58"/>
  <c i="6" r="J93"/>
  <c r="BE93"/>
  <c r="J34"/>
  <c i="1" r="AV58"/>
  <c i="6" r="F34"/>
  <c i="1" r="AZ58"/>
  <c i="6" r="J66"/>
  <c r="J65"/>
  <c r="F84"/>
  <c r="E82"/>
  <c r="F57"/>
  <c r="E55"/>
  <c r="J40"/>
  <c r="J25"/>
  <c r="E25"/>
  <c r="J86"/>
  <c r="J59"/>
  <c r="J24"/>
  <c r="J22"/>
  <c r="E22"/>
  <c r="F87"/>
  <c r="F60"/>
  <c r="J21"/>
  <c r="J19"/>
  <c r="E19"/>
  <c r="F86"/>
  <c r="F59"/>
  <c r="J18"/>
  <c r="J16"/>
  <c r="J84"/>
  <c r="J57"/>
  <c r="E7"/>
  <c r="E76"/>
  <c r="E49"/>
  <c i="1" r="AY57"/>
  <c r="AX57"/>
  <c i="5" r="BI619"/>
  <c r="BH619"/>
  <c r="BG619"/>
  <c r="BF619"/>
  <c r="T619"/>
  <c r="R619"/>
  <c r="P619"/>
  <c r="BK619"/>
  <c r="J619"/>
  <c r="BE619"/>
  <c r="BI615"/>
  <c r="BH615"/>
  <c r="BG615"/>
  <c r="BF615"/>
  <c r="T615"/>
  <c r="R615"/>
  <c r="P615"/>
  <c r="BK615"/>
  <c r="J615"/>
  <c r="BE615"/>
  <c r="BI605"/>
  <c r="BH605"/>
  <c r="BG605"/>
  <c r="BF605"/>
  <c r="T605"/>
  <c r="R605"/>
  <c r="P605"/>
  <c r="BK605"/>
  <c r="J605"/>
  <c r="BE605"/>
  <c r="BI602"/>
  <c r="BH602"/>
  <c r="BG602"/>
  <c r="BF602"/>
  <c r="T602"/>
  <c r="R602"/>
  <c r="P602"/>
  <c r="BK602"/>
  <c r="J602"/>
  <c r="BE602"/>
  <c r="BI599"/>
  <c r="BH599"/>
  <c r="BG599"/>
  <c r="BF599"/>
  <c r="T599"/>
  <c r="R599"/>
  <c r="P599"/>
  <c r="BK599"/>
  <c r="J599"/>
  <c r="BE599"/>
  <c r="BI583"/>
  <c r="BH583"/>
  <c r="BG583"/>
  <c r="BF583"/>
  <c r="T583"/>
  <c r="T582"/>
  <c r="R583"/>
  <c r="R582"/>
  <c r="P583"/>
  <c r="P582"/>
  <c r="BK583"/>
  <c r="BK582"/>
  <c r="J582"/>
  <c r="J583"/>
  <c r="BE583"/>
  <c r="J73"/>
  <c r="BI578"/>
  <c r="BH578"/>
  <c r="BG578"/>
  <c r="BF578"/>
  <c r="T578"/>
  <c r="R578"/>
  <c r="P578"/>
  <c r="BK578"/>
  <c r="J578"/>
  <c r="BE578"/>
  <c r="BI573"/>
  <c r="BH573"/>
  <c r="BG573"/>
  <c r="BF573"/>
  <c r="T573"/>
  <c r="R573"/>
  <c r="P573"/>
  <c r="BK573"/>
  <c r="J573"/>
  <c r="BE573"/>
  <c r="BI569"/>
  <c r="BH569"/>
  <c r="BG569"/>
  <c r="BF569"/>
  <c r="T569"/>
  <c r="R569"/>
  <c r="P569"/>
  <c r="BK569"/>
  <c r="J569"/>
  <c r="BE569"/>
  <c r="BI565"/>
  <c r="BH565"/>
  <c r="BG565"/>
  <c r="BF565"/>
  <c r="T565"/>
  <c r="R565"/>
  <c r="P565"/>
  <c r="BK565"/>
  <c r="J565"/>
  <c r="BE565"/>
  <c r="BI559"/>
  <c r="BH559"/>
  <c r="BG559"/>
  <c r="BF559"/>
  <c r="T559"/>
  <c r="R559"/>
  <c r="P559"/>
  <c r="BK559"/>
  <c r="J559"/>
  <c r="BE559"/>
  <c r="BI555"/>
  <c r="BH555"/>
  <c r="BG555"/>
  <c r="BF555"/>
  <c r="T555"/>
  <c r="R555"/>
  <c r="P555"/>
  <c r="BK555"/>
  <c r="J555"/>
  <c r="BE555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3"/>
  <c r="BH533"/>
  <c r="BG533"/>
  <c r="BF533"/>
  <c r="T533"/>
  <c r="R533"/>
  <c r="P533"/>
  <c r="BK533"/>
  <c r="J533"/>
  <c r="BE533"/>
  <c r="BI515"/>
  <c r="BH515"/>
  <c r="BG515"/>
  <c r="BF515"/>
  <c r="T515"/>
  <c r="R515"/>
  <c r="P515"/>
  <c r="BK515"/>
  <c r="J515"/>
  <c r="BE515"/>
  <c r="BI506"/>
  <c r="BH506"/>
  <c r="BG506"/>
  <c r="BF506"/>
  <c r="T506"/>
  <c r="R506"/>
  <c r="P506"/>
  <c r="BK506"/>
  <c r="J506"/>
  <c r="BE506"/>
  <c r="BI502"/>
  <c r="BH502"/>
  <c r="BG502"/>
  <c r="BF502"/>
  <c r="T502"/>
  <c r="T501"/>
  <c r="R502"/>
  <c r="R501"/>
  <c r="P502"/>
  <c r="P501"/>
  <c r="BK502"/>
  <c r="BK501"/>
  <c r="J501"/>
  <c r="J502"/>
  <c r="BE502"/>
  <c r="J72"/>
  <c r="BI493"/>
  <c r="BH493"/>
  <c r="BG493"/>
  <c r="BF493"/>
  <c r="T493"/>
  <c r="R493"/>
  <c r="P493"/>
  <c r="BK493"/>
  <c r="J493"/>
  <c r="BE493"/>
  <c r="BI489"/>
  <c r="BH489"/>
  <c r="BG489"/>
  <c r="BF489"/>
  <c r="T489"/>
  <c r="R489"/>
  <c r="P489"/>
  <c r="BK489"/>
  <c r="J489"/>
  <c r="BE489"/>
  <c r="BI488"/>
  <c r="BH488"/>
  <c r="BG488"/>
  <c r="BF488"/>
  <c r="T488"/>
  <c r="R488"/>
  <c r="P488"/>
  <c r="BK488"/>
  <c r="J488"/>
  <c r="BE488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69"/>
  <c r="BH469"/>
  <c r="BG469"/>
  <c r="BF469"/>
  <c r="T469"/>
  <c r="R469"/>
  <c r="P469"/>
  <c r="BK469"/>
  <c r="J469"/>
  <c r="BE469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R466"/>
  <c r="P466"/>
  <c r="BK466"/>
  <c r="J466"/>
  <c r="BE466"/>
  <c r="BI465"/>
  <c r="BH465"/>
  <c r="BG465"/>
  <c r="BF465"/>
  <c r="T465"/>
  <c r="R465"/>
  <c r="P465"/>
  <c r="BK465"/>
  <c r="J465"/>
  <c r="BE465"/>
  <c r="BI461"/>
  <c r="BH461"/>
  <c r="BG461"/>
  <c r="BF461"/>
  <c r="T461"/>
  <c r="R461"/>
  <c r="P461"/>
  <c r="BK461"/>
  <c r="J461"/>
  <c r="BE461"/>
  <c r="BI455"/>
  <c r="BH455"/>
  <c r="BG455"/>
  <c r="BF455"/>
  <c r="T455"/>
  <c r="R455"/>
  <c r="P455"/>
  <c r="BK455"/>
  <c r="J455"/>
  <c r="BE455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34"/>
  <c r="BH434"/>
  <c r="BG434"/>
  <c r="BF434"/>
  <c r="T434"/>
  <c r="T433"/>
  <c r="R434"/>
  <c r="R433"/>
  <c r="P434"/>
  <c r="P433"/>
  <c r="BK434"/>
  <c r="BK433"/>
  <c r="J433"/>
  <c r="J434"/>
  <c r="BE434"/>
  <c r="J71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0"/>
  <c r="BH420"/>
  <c r="BG420"/>
  <c r="BF420"/>
  <c r="T420"/>
  <c r="R420"/>
  <c r="P420"/>
  <c r="BK420"/>
  <c r="J420"/>
  <c r="BE420"/>
  <c r="BI416"/>
  <c r="BH416"/>
  <c r="BG416"/>
  <c r="BF416"/>
  <c r="T416"/>
  <c r="R416"/>
  <c r="P416"/>
  <c r="BK416"/>
  <c r="J416"/>
  <c r="BE416"/>
  <c r="BI411"/>
  <c r="BH411"/>
  <c r="BG411"/>
  <c r="BF411"/>
  <c r="T411"/>
  <c r="R411"/>
  <c r="P411"/>
  <c r="BK411"/>
  <c r="J411"/>
  <c r="BE411"/>
  <c r="BI407"/>
  <c r="BH407"/>
  <c r="BG407"/>
  <c r="BF407"/>
  <c r="T407"/>
  <c r="R407"/>
  <c r="P407"/>
  <c r="BK407"/>
  <c r="J407"/>
  <c r="BE407"/>
  <c r="BI402"/>
  <c r="BH402"/>
  <c r="BG402"/>
  <c r="BF402"/>
  <c r="T402"/>
  <c r="R402"/>
  <c r="P402"/>
  <c r="BK402"/>
  <c r="J402"/>
  <c r="BE402"/>
  <c r="BI395"/>
  <c r="BH395"/>
  <c r="BG395"/>
  <c r="BF395"/>
  <c r="T395"/>
  <c r="R395"/>
  <c r="P395"/>
  <c r="BK395"/>
  <c r="J395"/>
  <c r="BE395"/>
  <c r="BI391"/>
  <c r="BH391"/>
  <c r="BG391"/>
  <c r="BF391"/>
  <c r="T391"/>
  <c r="R391"/>
  <c r="P391"/>
  <c r="BK391"/>
  <c r="J391"/>
  <c r="BE391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79"/>
  <c r="BH379"/>
  <c r="BG379"/>
  <c r="BF379"/>
  <c r="T379"/>
  <c r="R379"/>
  <c r="P379"/>
  <c r="BK379"/>
  <c r="J379"/>
  <c r="BE379"/>
  <c r="BI374"/>
  <c r="BH374"/>
  <c r="BG374"/>
  <c r="BF374"/>
  <c r="T374"/>
  <c r="R374"/>
  <c r="P374"/>
  <c r="BK374"/>
  <c r="J374"/>
  <c r="BE374"/>
  <c r="BI369"/>
  <c r="BH369"/>
  <c r="BG369"/>
  <c r="BF369"/>
  <c r="T369"/>
  <c r="R369"/>
  <c r="P369"/>
  <c r="BK369"/>
  <c r="J369"/>
  <c r="BE369"/>
  <c r="BI362"/>
  <c r="BH362"/>
  <c r="BG362"/>
  <c r="BF362"/>
  <c r="T362"/>
  <c r="R362"/>
  <c r="P362"/>
  <c r="BK362"/>
  <c r="J362"/>
  <c r="BE362"/>
  <c r="BI350"/>
  <c r="BH350"/>
  <c r="BG350"/>
  <c r="BF350"/>
  <c r="T350"/>
  <c r="T349"/>
  <c r="R350"/>
  <c r="R349"/>
  <c r="P350"/>
  <c r="P349"/>
  <c r="BK350"/>
  <c r="BK349"/>
  <c r="J349"/>
  <c r="J350"/>
  <c r="BE350"/>
  <c r="J70"/>
  <c r="BI341"/>
  <c r="BH341"/>
  <c r="BG341"/>
  <c r="BF341"/>
  <c r="T341"/>
  <c r="R341"/>
  <c r="P341"/>
  <c r="BK341"/>
  <c r="J341"/>
  <c r="BE341"/>
  <c r="BI337"/>
  <c r="BH337"/>
  <c r="BG337"/>
  <c r="BF337"/>
  <c r="T337"/>
  <c r="R337"/>
  <c r="P337"/>
  <c r="BK337"/>
  <c r="J337"/>
  <c r="BE337"/>
  <c r="BI328"/>
  <c r="BH328"/>
  <c r="BG328"/>
  <c r="BF328"/>
  <c r="T328"/>
  <c r="R328"/>
  <c r="P328"/>
  <c r="BK328"/>
  <c r="J328"/>
  <c r="BE328"/>
  <c r="BI324"/>
  <c r="BH324"/>
  <c r="BG324"/>
  <c r="BF324"/>
  <c r="T324"/>
  <c r="T323"/>
  <c r="R324"/>
  <c r="R323"/>
  <c r="P324"/>
  <c r="P323"/>
  <c r="BK324"/>
  <c r="BK323"/>
  <c r="J323"/>
  <c r="J324"/>
  <c r="BE324"/>
  <c r="J69"/>
  <c r="BI320"/>
  <c r="BH320"/>
  <c r="BG320"/>
  <c r="BF320"/>
  <c r="T320"/>
  <c r="R320"/>
  <c r="P320"/>
  <c r="BK320"/>
  <c r="J320"/>
  <c r="BE320"/>
  <c r="BI319"/>
  <c r="BH319"/>
  <c r="BG319"/>
  <c r="BF319"/>
  <c r="T319"/>
  <c r="T318"/>
  <c r="R319"/>
  <c r="R318"/>
  <c r="P319"/>
  <c r="P318"/>
  <c r="BK319"/>
  <c r="BK318"/>
  <c r="J318"/>
  <c r="J319"/>
  <c r="BE319"/>
  <c r="J68"/>
  <c r="BI317"/>
  <c r="BH317"/>
  <c r="BG317"/>
  <c r="BF317"/>
  <c r="T317"/>
  <c r="R317"/>
  <c r="P317"/>
  <c r="BK317"/>
  <c r="J317"/>
  <c r="BE317"/>
  <c r="BI311"/>
  <c r="BH311"/>
  <c r="BG311"/>
  <c r="BF311"/>
  <c r="T311"/>
  <c r="R311"/>
  <c r="P311"/>
  <c r="BK311"/>
  <c r="J311"/>
  <c r="BE311"/>
  <c r="BI300"/>
  <c r="BH300"/>
  <c r="BG300"/>
  <c r="BF300"/>
  <c r="T300"/>
  <c r="R300"/>
  <c r="P300"/>
  <c r="BK300"/>
  <c r="J300"/>
  <c r="BE300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5"/>
  <c r="BH275"/>
  <c r="BG275"/>
  <c r="BF275"/>
  <c r="T275"/>
  <c r="T274"/>
  <c r="R275"/>
  <c r="R274"/>
  <c r="P275"/>
  <c r="P274"/>
  <c r="BK275"/>
  <c r="BK274"/>
  <c r="J274"/>
  <c r="J275"/>
  <c r="BE275"/>
  <c r="J67"/>
  <c r="BI273"/>
  <c r="BH273"/>
  <c r="BG273"/>
  <c r="BF273"/>
  <c r="T273"/>
  <c r="R273"/>
  <c r="P273"/>
  <c r="BK273"/>
  <c r="J273"/>
  <c r="BE273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06"/>
  <c r="BH206"/>
  <c r="BG206"/>
  <c r="BF206"/>
  <c r="T206"/>
  <c r="R206"/>
  <c r="P206"/>
  <c r="BK206"/>
  <c r="J206"/>
  <c r="BE206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74"/>
  <c r="BH174"/>
  <c r="BG174"/>
  <c r="BF174"/>
  <c r="T174"/>
  <c r="R174"/>
  <c r="P174"/>
  <c r="BK174"/>
  <c r="J174"/>
  <c r="BE174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2"/>
  <c r="BH162"/>
  <c r="BG162"/>
  <c r="BF162"/>
  <c r="T162"/>
  <c r="R162"/>
  <c r="P162"/>
  <c r="BK162"/>
  <c r="J162"/>
  <c r="BE162"/>
  <c r="BI156"/>
  <c r="BH156"/>
  <c r="BG156"/>
  <c r="BF156"/>
  <c r="T156"/>
  <c r="R156"/>
  <c r="P156"/>
  <c r="BK156"/>
  <c r="J156"/>
  <c r="BE156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0"/>
  <c r="F38"/>
  <c i="1" r="BD57"/>
  <c i="5" r="BH100"/>
  <c r="F37"/>
  <c i="1" r="BC57"/>
  <c i="5" r="BG100"/>
  <c r="F36"/>
  <c i="1" r="BB57"/>
  <c i="5" r="BF100"/>
  <c r="J35"/>
  <c i="1" r="AW57"/>
  <c i="5" r="F35"/>
  <c i="1" r="BA57"/>
  <c i="5" r="T100"/>
  <c r="T99"/>
  <c r="T98"/>
  <c r="T97"/>
  <c r="R100"/>
  <c r="R99"/>
  <c r="R98"/>
  <c r="R97"/>
  <c r="P100"/>
  <c r="P99"/>
  <c r="P98"/>
  <c r="P97"/>
  <c i="1" r="AU57"/>
  <c i="5" r="BK100"/>
  <c r="BK99"/>
  <c r="J99"/>
  <c r="BK98"/>
  <c r="J98"/>
  <c r="BK97"/>
  <c r="J97"/>
  <c r="J64"/>
  <c r="J31"/>
  <c i="1" r="AG57"/>
  <c i="5" r="J100"/>
  <c r="BE100"/>
  <c r="J34"/>
  <c i="1" r="AV57"/>
  <c i="5" r="F34"/>
  <c i="1" r="AZ57"/>
  <c i="5" r="J66"/>
  <c r="J65"/>
  <c r="F91"/>
  <c r="E89"/>
  <c r="F57"/>
  <c r="E55"/>
  <c r="J40"/>
  <c r="J25"/>
  <c r="E25"/>
  <c r="J93"/>
  <c r="J59"/>
  <c r="J24"/>
  <c r="J22"/>
  <c r="E22"/>
  <c r="F94"/>
  <c r="F60"/>
  <c r="J21"/>
  <c r="J19"/>
  <c r="E19"/>
  <c r="F93"/>
  <c r="F59"/>
  <c r="J18"/>
  <c r="J16"/>
  <c r="J91"/>
  <c r="J57"/>
  <c r="E7"/>
  <c r="E83"/>
  <c r="E49"/>
  <c i="1" r="AY56"/>
  <c r="AX56"/>
  <c i="4" r="BI292"/>
  <c r="BH292"/>
  <c r="BG292"/>
  <c r="BF292"/>
  <c r="T292"/>
  <c r="R292"/>
  <c r="P292"/>
  <c r="BK292"/>
  <c r="J292"/>
  <c r="BE292"/>
  <c r="BI287"/>
  <c r="BH287"/>
  <c r="BG287"/>
  <c r="BF287"/>
  <c r="T287"/>
  <c r="R287"/>
  <c r="P287"/>
  <c r="BK287"/>
  <c r="J287"/>
  <c r="BE287"/>
  <c r="BI279"/>
  <c r="BH279"/>
  <c r="BG279"/>
  <c r="BF279"/>
  <c r="T279"/>
  <c r="R279"/>
  <c r="P279"/>
  <c r="BK279"/>
  <c r="J279"/>
  <c r="BE279"/>
  <c r="BI270"/>
  <c r="BH270"/>
  <c r="BG270"/>
  <c r="BF270"/>
  <c r="T270"/>
  <c r="R270"/>
  <c r="P270"/>
  <c r="BK270"/>
  <c r="J270"/>
  <c r="BE270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0"/>
  <c r="BH260"/>
  <c r="BG260"/>
  <c r="BF260"/>
  <c r="T260"/>
  <c r="R260"/>
  <c r="P260"/>
  <c r="BK260"/>
  <c r="J260"/>
  <c r="BE260"/>
  <c r="BI254"/>
  <c r="BH254"/>
  <c r="BG254"/>
  <c r="BF254"/>
  <c r="T254"/>
  <c r="R254"/>
  <c r="P254"/>
  <c r="BK254"/>
  <c r="J254"/>
  <c r="BE254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0"/>
  <c r="BH240"/>
  <c r="BG240"/>
  <c r="BF240"/>
  <c r="T240"/>
  <c r="T239"/>
  <c r="R240"/>
  <c r="R239"/>
  <c r="P240"/>
  <c r="P239"/>
  <c r="BK240"/>
  <c r="BK239"/>
  <c r="J239"/>
  <c r="J240"/>
  <c r="BE240"/>
  <c r="J71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8"/>
  <c r="BH228"/>
  <c r="BG228"/>
  <c r="BF228"/>
  <c r="T228"/>
  <c r="T227"/>
  <c r="R228"/>
  <c r="R227"/>
  <c r="P228"/>
  <c r="P227"/>
  <c r="BK228"/>
  <c r="BK227"/>
  <c r="J227"/>
  <c r="J228"/>
  <c r="BE228"/>
  <c r="J70"/>
  <c r="BI223"/>
  <c r="BH223"/>
  <c r="BG223"/>
  <c r="BF223"/>
  <c r="T223"/>
  <c r="R223"/>
  <c r="P223"/>
  <c r="BK223"/>
  <c r="J223"/>
  <c r="BE223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79"/>
  <c r="BH179"/>
  <c r="BG179"/>
  <c r="BF179"/>
  <c r="T179"/>
  <c r="R179"/>
  <c r="P179"/>
  <c r="BK179"/>
  <c r="J179"/>
  <c r="BE179"/>
  <c r="BI174"/>
  <c r="BH174"/>
  <c r="BG174"/>
  <c r="BF174"/>
  <c r="T174"/>
  <c r="R174"/>
  <c r="P174"/>
  <c r="BK174"/>
  <c r="J174"/>
  <c r="BE174"/>
  <c r="BI166"/>
  <c r="BH166"/>
  <c r="BG166"/>
  <c r="BF166"/>
  <c r="T166"/>
  <c r="T165"/>
  <c r="R166"/>
  <c r="R165"/>
  <c r="P166"/>
  <c r="P165"/>
  <c r="BK166"/>
  <c r="BK165"/>
  <c r="J165"/>
  <c r="J166"/>
  <c r="BE166"/>
  <c r="J69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2"/>
  <c r="BH152"/>
  <c r="BG152"/>
  <c r="BF152"/>
  <c r="T152"/>
  <c r="T151"/>
  <c r="R152"/>
  <c r="R151"/>
  <c r="P152"/>
  <c r="P151"/>
  <c r="BK152"/>
  <c r="BK151"/>
  <c r="J151"/>
  <c r="J152"/>
  <c r="BE152"/>
  <c r="J68"/>
  <c r="BI146"/>
  <c r="BH146"/>
  <c r="BG146"/>
  <c r="BF146"/>
  <c r="T146"/>
  <c r="R146"/>
  <c r="P146"/>
  <c r="BK146"/>
  <c r="J146"/>
  <c r="BE146"/>
  <c r="BI141"/>
  <c r="BH141"/>
  <c r="BG141"/>
  <c r="BF141"/>
  <c r="T141"/>
  <c r="T140"/>
  <c r="R141"/>
  <c r="R140"/>
  <c r="P141"/>
  <c r="P140"/>
  <c r="BK141"/>
  <c r="BK140"/>
  <c r="J140"/>
  <c r="J141"/>
  <c r="BE141"/>
  <c r="J67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/>
  <c r="BI98"/>
  <c r="F38"/>
  <c i="1" r="BD56"/>
  <c i="4" r="BH98"/>
  <c r="F37"/>
  <c i="1" r="BC56"/>
  <c i="4" r="BG98"/>
  <c r="F36"/>
  <c i="1" r="BB56"/>
  <c i="4" r="BF98"/>
  <c r="J35"/>
  <c i="1" r="AW56"/>
  <c i="4" r="F35"/>
  <c i="1" r="BA56"/>
  <c i="4" r="T98"/>
  <c r="T97"/>
  <c r="T96"/>
  <c r="T95"/>
  <c r="R98"/>
  <c r="R97"/>
  <c r="R96"/>
  <c r="R95"/>
  <c r="P98"/>
  <c r="P97"/>
  <c r="P96"/>
  <c r="P95"/>
  <c i="1" r="AU56"/>
  <c i="4" r="BK98"/>
  <c r="BK97"/>
  <c r="J97"/>
  <c r="BK96"/>
  <c r="J96"/>
  <c r="BK95"/>
  <c r="J95"/>
  <c r="J64"/>
  <c r="J31"/>
  <c i="1" r="AG56"/>
  <c i="4" r="J98"/>
  <c r="BE98"/>
  <c r="J34"/>
  <c i="1" r="AV56"/>
  <c i="4" r="F34"/>
  <c i="1" r="AZ56"/>
  <c i="4" r="J66"/>
  <c r="J65"/>
  <c r="F89"/>
  <c r="E87"/>
  <c r="F57"/>
  <c r="E55"/>
  <c r="J40"/>
  <c r="J25"/>
  <c r="E25"/>
  <c r="J91"/>
  <c r="J59"/>
  <c r="J24"/>
  <c r="J22"/>
  <c r="E22"/>
  <c r="F92"/>
  <c r="F60"/>
  <c r="J21"/>
  <c r="J19"/>
  <c r="E19"/>
  <c r="F91"/>
  <c r="F59"/>
  <c r="J18"/>
  <c r="J16"/>
  <c r="J89"/>
  <c r="J57"/>
  <c r="E7"/>
  <c r="E81"/>
  <c r="E49"/>
  <c i="1" r="AY54"/>
  <c r="AX54"/>
  <c i="3" r="BI95"/>
  <c r="BH95"/>
  <c r="BG95"/>
  <c r="BF95"/>
  <c r="T95"/>
  <c r="T94"/>
  <c r="R95"/>
  <c r="R94"/>
  <c r="P95"/>
  <c r="P94"/>
  <c r="BK95"/>
  <c r="BK94"/>
  <c r="J94"/>
  <c r="J95"/>
  <c r="BE95"/>
  <c r="J6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3"/>
  <c r="BI89"/>
  <c r="F36"/>
  <c i="1" r="BD54"/>
  <c i="3" r="BH89"/>
  <c r="F35"/>
  <c i="1" r="BC54"/>
  <c i="3" r="BG89"/>
  <c r="F34"/>
  <c i="1" r="BB54"/>
  <c i="3" r="BF89"/>
  <c r="J33"/>
  <c i="1" r="AW54"/>
  <c i="3" r="F33"/>
  <c i="1" r="BA54"/>
  <c i="3" r="T89"/>
  <c r="T88"/>
  <c r="T87"/>
  <c r="T86"/>
  <c r="R89"/>
  <c r="R88"/>
  <c r="R87"/>
  <c r="R86"/>
  <c r="P89"/>
  <c r="P88"/>
  <c r="P87"/>
  <c r="P86"/>
  <c i="1" r="AU54"/>
  <c i="3" r="BK89"/>
  <c r="BK88"/>
  <c r="J88"/>
  <c r="BK87"/>
  <c r="J87"/>
  <c r="BK86"/>
  <c r="J86"/>
  <c r="J60"/>
  <c r="J29"/>
  <c i="1" r="AG54"/>
  <c i="3" r="J89"/>
  <c r="BE89"/>
  <c r="J32"/>
  <c i="1" r="AV54"/>
  <c i="3" r="F32"/>
  <c i="1" r="AZ54"/>
  <c i="3" r="J62"/>
  <c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3"/>
  <c r="AX53"/>
  <c i="2"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6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4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6"/>
  <c i="1" r="BD53"/>
  <c i="2" r="BH91"/>
  <c r="F35"/>
  <c i="1" r="BC53"/>
  <c i="2" r="BG91"/>
  <c r="F34"/>
  <c i="1" r="BB53"/>
  <c i="2" r="BF91"/>
  <c r="J33"/>
  <c i="1" r="AW53"/>
  <c i="2" r="F33"/>
  <c i="1" r="BA53"/>
  <c i="2" r="T91"/>
  <c r="T90"/>
  <c r="T89"/>
  <c r="T88"/>
  <c r="R91"/>
  <c r="R90"/>
  <c r="R89"/>
  <c r="R88"/>
  <c r="P91"/>
  <c r="P90"/>
  <c r="P89"/>
  <c r="P88"/>
  <c i="1" r="AU53"/>
  <c i="2" r="BK91"/>
  <c r="BK90"/>
  <c r="J90"/>
  <c r="BK89"/>
  <c r="J89"/>
  <c r="BK88"/>
  <c r="J88"/>
  <c r="J60"/>
  <c r="J29"/>
  <c i="1" r="AG53"/>
  <c i="2" r="J91"/>
  <c r="BE91"/>
  <c r="J32"/>
  <c i="1" r="AV53"/>
  <c i="2" r="F32"/>
  <c i="1" r="AZ53"/>
  <c i="2" r="J62"/>
  <c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BD55"/>
  <c r="BC55"/>
  <c r="BB55"/>
  <c r="BA55"/>
  <c r="AZ55"/>
  <c r="AY55"/>
  <c r="AX55"/>
  <c r="AW55"/>
  <c r="AV55"/>
  <c r="AU55"/>
  <c r="AT55"/>
  <c r="AS55"/>
  <c r="AG55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5"/>
  <c r="AN65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<sst xmlns="http://schemas.openxmlformats.org/spreadsheetml/2006/main">
  <si>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</si>
  <si>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</si>
  <si>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</si>
  <si>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</si>
  <si>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</si>
  <si>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</si>
  <si>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</si>
  <si>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{f8361abe-7677-4720-9f13-6b808d32a043}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</si>
  <si>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</si>
  <si>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</si>
  <si>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</si>
  <si>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</si>
  <si>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</si>
  <si>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</si>
  <si>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</si>
  <si>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</si>
  <si>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</si>
  <si>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2017-6-5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</si>
  <si>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</si>
  <si>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</si>
  <si>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Cyklostezka Bratrušov - 1.rozpočet</t>
  </si>
  <si>
    <t>KSO:</t>
  </si>
  <si>
    <t>CC-CZ:</t>
  </si>
  <si>
    <t>Místo:</t>
  </si>
  <si>
    <t>Bratrušov</t>
  </si>
  <si>
    <t>Datum:</t>
  </si>
  <si>
    <t>5.6.2017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</si>
  <si>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</si>
  <si>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</si>
  <si>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</si>
  <si>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</si>
  <si>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</si>
  <si>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</si>
  <si>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</si>
  <si>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</si>
  <si>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</si>
  <si>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</si>
  <si>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</si>
  <si>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</si>
  <si>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</si>
  <si>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</si>
  <si>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</si>
  <si>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</si>
  <si>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</si>
  <si>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</si>
  <si>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</si>
  <si>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</si>
  <si>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</si>
  <si>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</si>
  <si>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</si>
  <si>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</si>
  <si>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</si>
  <si>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</si>
  <si>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</si>
  <si>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</si>
  <si>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</si>
  <si>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</si>
  <si>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</si>
  <si>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</si>
  <si>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</si>
  <si>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</si>
  <si>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</si>
  <si>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</si>
  <si>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</si>
  <si>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</si>
  <si>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</si>
  <si>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</si>
  <si>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</si>
  <si>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</si>
  <si>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</si>
  <si>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</si>
  <si>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</si>
  <si>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</si>
  <si>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</si>
  <si>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1.ROZPOČET</t>
  </si>
  <si>
    <t>SMÍŠENÁ STEZKA</t>
  </si>
  <si>
    <t>STA</t>
  </si>
  <si>
    <t>1</t>
  </si>
  <si>
    <t>{1266c229-b745-4121-845c-a2cff44b3f23}</t>
  </si>
  <si>
    <t>2</t>
  </si>
  <si>
    <t>/</t>
  </si>
  <si>
    <t>OS 001.NN</t>
  </si>
  <si>
    <t>Vedlejší rozpočtové náklady - neuznatelné náklady</t>
  </si>
  <si>
    <t>Soupis</t>
  </si>
  <si>
    <t>{3eb8b9e6-a7c7-4e13-ba0e-83998f9564f3}</t>
  </si>
  <si>
    <t>OS 001.UN</t>
  </si>
  <si>
    <t>Vedlejší rozpočtové náklady - uznatelné náklady</t>
  </si>
  <si>
    <t>{176e65af-878e-449a-8336-9450a0e27563}</t>
  </si>
  <si>
    <t>SO 101</t>
  </si>
  <si>
    <t>Smíšená stezka Šumperk - Bratrušov</t>
  </si>
  <si>
    <t>{0ffa3f1f-3aa0-4fd7-82f4-3c657ff3db82}</t>
  </si>
  <si>
    <t>OS 101.1 NN</t>
  </si>
  <si>
    <t>Smíšená stezka osa číslo 1 - neuznatelné náklady</t>
  </si>
  <si>
    <t>3</t>
  </si>
  <si>
    <t>{d8a9e607-cd2b-40e3-8ff1-959611c15458}</t>
  </si>
  <si>
    <t>OS 101.1 UN</t>
  </si>
  <si>
    <t>Smíšená stezka osa číslo 1 - uznatelné náklady</t>
  </si>
  <si>
    <t>{0bc4d151-151c-43f6-ba84-038d72e7ca47}</t>
  </si>
  <si>
    <t>OS 101.2 NN</t>
  </si>
  <si>
    <t>Smíšená stezka osa číslo 2 - neuznatelné náklady</t>
  </si>
  <si>
    <t>{49f2e734-ff0b-4cc1-9ef9-321beca45457}</t>
  </si>
  <si>
    <t>OS 101.2.UN</t>
  </si>
  <si>
    <t>Smíšená stezka osa číslo 2 - uznatelné náklady</t>
  </si>
  <si>
    <t>{380aedcd-3f86-4051-9f5a-9246ab3343e9}</t>
  </si>
  <si>
    <t>OS 101.3.NN</t>
  </si>
  <si>
    <t>Smíšená stezka osa číslo 3 - neuznatelné náklady</t>
  </si>
  <si>
    <t>{7e6a8b67-0827-409b-bf17-af626f6a33e9}</t>
  </si>
  <si>
    <t>OS 101.3.UN</t>
  </si>
  <si>
    <t>Smíšená stezka osa číslo 3 - uznatelné náklady</t>
  </si>
  <si>
    <t>{0d4a3fda-5f61-45fa-870a-3942fc3d891a}</t>
  </si>
  <si>
    <t>OS 101.4.NN</t>
  </si>
  <si>
    <t>Dopravní značení - uznatelné náklady</t>
  </si>
  <si>
    <t>{06b1dfef-fb96-4ceb-90d2-7b94a6b2af80}</t>
  </si>
  <si>
    <t>OS 101.4.UN</t>
  </si>
  <si>
    <t>{729d4f8d-f0ff-4241-98f4-5459a63a3bc9}</t>
  </si>
  <si>
    <t>SO 402 NN</t>
  </si>
  <si>
    <t>Veřejné osvětlení - neuznatelné náklady</t>
  </si>
  <si>
    <t>{185183f5-55da-42fe-96a6-41e0d3d57918}</t>
  </si>
  <si>
    <t>SO 901.NN</t>
  </si>
  <si>
    <t>Sadové úpravy - neuznatelné náklady</t>
  </si>
  <si>
    <t>{f8ca2406-16c2-4023-83e9-5ce7b2d757f0}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</si>
  <si>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</si>
  <si>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</si>
  <si>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</si>
  <si>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</si>
  <si>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</si>
  <si>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</si>
  <si>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</si>
  <si>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1.ROZPOČET - SMÍŠENÁ STEZKA</t>
  </si>
  <si>
    <t>Soupis:</t>
  </si>
  <si>
    <t>OS 001.NN - Vedlejší rozpočtové náklady - neuznatelné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</si>
  <si>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</si>
  <si>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</si>
  <si>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</si>
  <si>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</si>
  <si>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</si>
  <si>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</si>
  <si>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</si>
  <si>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</si>
  <si>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</si>
  <si>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</si>
  <si>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</si>
  <si>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</si>
  <si>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</si>
  <si>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</si>
  <si>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</si>
  <si>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</si>
  <si>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</si>
  <si>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</si>
  <si>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</si>
  <si>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</si>
  <si>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</si>
  <si>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</si>
  <si>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</si>
  <si>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</si>
  <si>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</si>
  <si>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</si>
  <si>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</si>
  <si>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</si>
  <si>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</si>
  <si>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</si>
  <si>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</si>
  <si>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</si>
  <si>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</si>
  <si>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Geometrický plán pro majetkoprávní vypořádání</t>
  </si>
  <si>
    <t>kpl</t>
  </si>
  <si>
    <t>CS ÚRS 2017 01</t>
  </si>
  <si>
    <t>1024</t>
  </si>
  <si>
    <t>-1960049267</t>
  </si>
  <si>
    <t>012203000</t>
  </si>
  <si>
    <t>Geodetické zaměření rohů stavby, stabilizace bodů a sestavení laviček._x000d_
Vyhotovení protokolu o vytyčení stavby se seznamem souřadnic vytyčených bodů a jejich polohopisnými (S-JTSK) a výškovými (Bpv) hodnotami._x000d_
Včetně vytyčení inženýrských sítí.</t>
  </si>
  <si>
    <t>1703975573</t>
  </si>
  <si>
    <t>012303000</t>
  </si>
  <si>
    <t>Veškeré náklady na zajišťení zaměření skutečného provedení stavby.</t>
  </si>
  <si>
    <t>1098570056</t>
  </si>
  <si>
    <t>4</t>
  </si>
  <si>
    <t>013244000</t>
  </si>
  <si>
    <t>Veškeré náklady na zpracování, kontrolu a vypracování výrobní dokumentace</t>
  </si>
  <si>
    <t>211192753</t>
  </si>
  <si>
    <t>013254000</t>
  </si>
  <si>
    <t>Náklady na zpracování projektu skutečného provedení stavby</t>
  </si>
  <si>
    <t>483824131</t>
  </si>
  <si>
    <t>VRN2</t>
  </si>
  <si>
    <t>Příprava staveniště</t>
  </si>
  <si>
    <t>6</t>
  </si>
  <si>
    <t>020001000R</t>
  </si>
  <si>
    <t>Veškeré náklady na zajištění, zřízení a odstranění mezideponie dle potřeb dodavatele</t>
  </si>
  <si>
    <t>2135748750</t>
  </si>
  <si>
    <t>VRN3</t>
  </si>
  <si>
    <t>Zařízení staveniště</t>
  </si>
  <si>
    <t>7</t>
  </si>
  <si>
    <t>030001000</t>
  </si>
  <si>
    <t>Zařízení staveniště, oplocení požadovaných částí staveniště a přejezdy přes překopy</t>
  </si>
  <si>
    <t>-1143749948</t>
  </si>
  <si>
    <t>8</t>
  </si>
  <si>
    <t>031002000R</t>
  </si>
  <si>
    <t>Veškeré náklady na zajištění staveništních cest dle potřeb dodavatele</t>
  </si>
  <si>
    <t>678076831</t>
  </si>
  <si>
    <t>9</t>
  </si>
  <si>
    <t>034403000</t>
  </si>
  <si>
    <t>Zajištění objízdné trasy (rozhodnutí), včetně veškerého dočasného dopravního značení, SSZ</t>
  </si>
  <si>
    <t>-1486334799</t>
  </si>
  <si>
    <t>10</t>
  </si>
  <si>
    <t>034503000</t>
  </si>
  <si>
    <t>montáž, demontáž, materiál včetně náhrady v případě poškození.</t>
  </si>
  <si>
    <t>-1389255985</t>
  </si>
  <si>
    <t>11</t>
  </si>
  <si>
    <t>035103001</t>
  </si>
  <si>
    <t>Pronájem pozemků</t>
  </si>
  <si>
    <t>-1813141170</t>
  </si>
  <si>
    <t>VRN4</t>
  </si>
  <si>
    <t>Inženýrská činnost</t>
  </si>
  <si>
    <t>12</t>
  </si>
  <si>
    <t>043103000</t>
  </si>
  <si>
    <t>Veškeré zkoušky, testy a protokoly</t>
  </si>
  <si>
    <t>1441506613</t>
  </si>
  <si>
    <t>13</t>
  </si>
  <si>
    <t>045203000</t>
  </si>
  <si>
    <t>Inženýrská činnost kompletační a koordinační činnost kompletační činnost</t>
  </si>
  <si>
    <t>…</t>
  </si>
  <si>
    <t>-566569058</t>
  </si>
  <si>
    <t>VRN9</t>
  </si>
  <si>
    <t>Ostatní náklady</t>
  </si>
  <si>
    <t>14</t>
  </si>
  <si>
    <t>090001000</t>
  </si>
  <si>
    <t>Pronájem pozemku včetně jeho úpravy do původního stavu.</t>
  </si>
  <si>
    <t>-1417186280</t>
  </si>
  <si>
    <t>090001000-2</t>
  </si>
  <si>
    <t>Ostatní náklady - fotodokumentace_x000d_
Včetně digitálního zpracování a předání.</t>
  </si>
  <si>
    <t>-638089841</t>
  </si>
  <si>
    <t>OS 001.UN - Vedlejší rozpočtové náklady - uznatelné náklady</t>
  </si>
  <si>
    <t>1475019535</t>
  </si>
  <si>
    <t>SO 101 - Smíšená stezka Šumperk - Bratrušov</t>
  </si>
  <si>
    <t>Úroveň 3:</t>
  </si>
  <si>
    <t>OS 101.1 NN - Smíšená stezka osa číslo 1 - neuznatelné náklady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</si>
  <si>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</si>
  <si>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</si>
  <si>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</si>
  <si>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</si>
  <si>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</si>
  <si>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</si>
  <si>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</si>
  <si>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HSV</t>
  </si>
  <si>
    <t>Práce a dodávky HSV</t>
  </si>
  <si>
    <t>Zemní práce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</si>
  <si>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</si>
  <si>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</si>
  <si>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</si>
  <si>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2014466067</t>
  </si>
  <si>
    <t>VV</t>
  </si>
  <si>
    <t>16250*0,35</t>
  </si>
  <si>
    <t>Součet</t>
  </si>
  <si>
    <t>132201202</t>
  </si>
  <si>
    <t>Hloubení zapažených i nezapažených rýh šířky přes 600 do 2 000 mm s urovnáním dna do předepsaného profilu a spádu v hornině tř. 3 přes 100 do 1 000 m3</t>
  </si>
  <si>
    <t>-2140393997</t>
  </si>
  <si>
    <t>výkop pro propustky pod vjezdy DN400 + výkop základu a prahu</t>
  </si>
  <si>
    <t>68*1,2*1,5</t>
  </si>
  <si>
    <t>(0,75*0,45*1,0)*16</t>
  </si>
  <si>
    <t>(0,8*0,25*1,0)*16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</si>
  <si>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</si>
  <si>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</si>
  <si>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2081038619</t>
  </si>
  <si>
    <t>sejmutá ornice na meziskládku</t>
  </si>
  <si>
    <t>1831,65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</si>
  <si>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</si>
  <si>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</si>
  <si>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574815047</t>
  </si>
  <si>
    <t>3856,35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</si>
  <si>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</si>
  <si>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</si>
  <si>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541680196</t>
  </si>
  <si>
    <t>přebytečný výkopek z hloubení rýh</t>
  </si>
  <si>
    <t>131,0-43,094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</si>
  <si>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</si>
  <si>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</si>
  <si>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612479108</t>
  </si>
  <si>
    <t>87,906*10</t>
  </si>
  <si>
    <t>171201211</t>
  </si>
  <si>
    <t>Uložení sypaniny poplatek za uložení sypaniny na skládce (skládkovné)</t>
  </si>
  <si>
    <t>t</t>
  </si>
  <si>
    <t>-1281719040</t>
  </si>
  <si>
    <t>87,906*1,8</t>
  </si>
  <si>
    <t>174101101</t>
  </si>
  <si>
    <t>Zásyp sypaninou z jakékoliv horniny s uložením výkopku ve vrstvách se zhutněním jam, šachet, rýh nebo kolem objektů v těchto vykopávkách</t>
  </si>
  <si>
    <t>1289115325</t>
  </si>
  <si>
    <t>výkop pro propustky pod vjezdy DN400</t>
  </si>
  <si>
    <t>131-16,32-36,04-81,6*0,2-68*0,28274</t>
  </si>
  <si>
    <t>181301116</t>
  </si>
  <si>
    <t>Rozprostření a urovnání ornice v rovině nebo ve svahu sklonu do 1:5 při souvislé ploše přes 500 m2, tl. vrstvy přes 300 do 400 mm_x000d_
Tloušťka vrstvy 350 mm</t>
  </si>
  <si>
    <t>m2</t>
  </si>
  <si>
    <t>-924922626</t>
  </si>
  <si>
    <t>tl vrstvy 350mm</t>
  </si>
  <si>
    <t>přebytečná ornice - odvoz</t>
  </si>
  <si>
    <t>11018,15</t>
  </si>
  <si>
    <t>181951102</t>
  </si>
  <si>
    <t>Úprava pláně vyrovnáním výškových rozdílů v hornině tř. 1 až 4 se zhutněním</t>
  </si>
  <si>
    <t>623768446</t>
  </si>
  <si>
    <t>rozšíření vozovky</t>
  </si>
  <si>
    <t>32</t>
  </si>
  <si>
    <t>napojení polních cest a vjezdů na pole</t>
  </si>
  <si>
    <t>676+385</t>
  </si>
  <si>
    <t>Zakládání</t>
  </si>
  <si>
    <t>274313611</t>
  </si>
  <si>
    <t>Základy z betonu prostého pasy betonu kamenem neprokládaného tř. C 16/20 XC2</t>
  </si>
  <si>
    <t>-1001023752</t>
  </si>
  <si>
    <t>beton C16/20 XC2</t>
  </si>
  <si>
    <t>propustky pod vjezdy DN400 + základy</t>
  </si>
  <si>
    <t>274322611</t>
  </si>
  <si>
    <t>Základy z betonu železového (bez výztuže) pasy z betonu se zvýšenými nároky na prostředí tř. C 30/37</t>
  </si>
  <si>
    <t>-1397256292</t>
  </si>
  <si>
    <t>C 30/37 XC4 XF4</t>
  </si>
  <si>
    <t>betonový práh pro čela propustku</t>
  </si>
  <si>
    <t>Vodorovné konstrukce</t>
  </si>
  <si>
    <t>452312121</t>
  </si>
  <si>
    <t>Podkladní a zajišťovací konstrukce z betonu prostého v otevřeném výkopu sedlové lože pod potrubí z betonu tř. C 8/10</t>
  </si>
  <si>
    <t>-15542769</t>
  </si>
  <si>
    <t>beton C8/10 XA1, tl. 100mm</t>
  </si>
  <si>
    <t>propustky pod vjezdy DN400</t>
  </si>
  <si>
    <t>68*1,2*0,2</t>
  </si>
  <si>
    <t>452368211</t>
  </si>
  <si>
    <t>Výztuž podkladních desek, bloků nebo pražců v otevřeném výkopu ze svařovaných sítí typu Kari</t>
  </si>
  <si>
    <t>-1369497460</t>
  </si>
  <si>
    <t>kari sít obetonování trub propustku</t>
  </si>
  <si>
    <t>(68*1,2)*1,2*0,0079</t>
  </si>
  <si>
    <t>465511523</t>
  </si>
  <si>
    <t>Dlažba z lomového kamene upraveného vodorovná nebo plocha ve sklonu do 1:2 s dodáním hmot do bet.lože C 25/30 XC4 XF3, s vyspárováním maltou MC20 XF3 v ploše přes 20 m2, tl. 300 mm</t>
  </si>
  <si>
    <t>1498643042</t>
  </si>
  <si>
    <t>propustky DN400 pod vjezdy</t>
  </si>
  <si>
    <t>72</t>
  </si>
  <si>
    <t>Komunikace pozemní</t>
  </si>
  <si>
    <t>16</t>
  </si>
  <si>
    <t>564261111</t>
  </si>
  <si>
    <t>Podklad nebo podsyp ze štěrkopísku ŠP s rozprostřením, vlhčením a zhutněním, po zhutnění tl. 200 mm</t>
  </si>
  <si>
    <t>1983145557</t>
  </si>
  <si>
    <t>ŠP polštář pod základy propustků a propustky</t>
  </si>
  <si>
    <t>68*1,2</t>
  </si>
  <si>
    <t>(0,45*1,0)*16</t>
  </si>
  <si>
    <t>betonové prahy pro uložení betonového svodidla</t>
  </si>
  <si>
    <t>(0,5*2,0)*7</t>
  </si>
  <si>
    <t>17</t>
  </si>
  <si>
    <t>564851111</t>
  </si>
  <si>
    <t>Podklad ze štěrkodrti ŠD s rozprostřením a zhutněním, po zhutnění tl. 150 mm</t>
  </si>
  <si>
    <t>-624447520</t>
  </si>
  <si>
    <t>ŠDb 0/32, 150 mm</t>
  </si>
  <si>
    <t>napojení polní cesty a vjezdy na pole</t>
  </si>
  <si>
    <t>676</t>
  </si>
  <si>
    <t>18</t>
  </si>
  <si>
    <t>564871111</t>
  </si>
  <si>
    <t>Podklad ze štěrkodrti ŠD s rozprostřením a zhutněním, po zhutnění tl. 250 mm</t>
  </si>
  <si>
    <t>703435102</t>
  </si>
  <si>
    <t>ŠDa 0/32, tl. 250 mm</t>
  </si>
  <si>
    <t>ŠDb 0/32, tl. 250 mm</t>
  </si>
  <si>
    <t>úpravy napojení</t>
  </si>
  <si>
    <t>125</t>
  </si>
  <si>
    <t>podsyp pro uložení betonového svodidla</t>
  </si>
  <si>
    <t>32*1,0</t>
  </si>
  <si>
    <t>19</t>
  </si>
  <si>
    <t>565145111</t>
  </si>
  <si>
    <t>Asfaltový beton vrstva podkladní ACP 16 (obalované kamenivo střednězrnné - OKS) s rozprostřením a zhutněním v pruhu šířky do 3 m, po zhutnění tl. 60 mm</t>
  </si>
  <si>
    <t>1533690617</t>
  </si>
  <si>
    <t>vrstva ACP 16+, 60mm</t>
  </si>
  <si>
    <t>20</t>
  </si>
  <si>
    <t>565165121</t>
  </si>
  <si>
    <t>Asfaltový beton vrstva podkladní ACP 16 (obalované kamenivo střednězrnné - OKS) s rozprostřením a zhutněním v pruhu šířky přes 3 m, po zhutnění tl. 80 mm</t>
  </si>
  <si>
    <t>1656335399</t>
  </si>
  <si>
    <t>rozšíření vozovky ACP 16+ 80mm</t>
  </si>
  <si>
    <t>567132113</t>
  </si>
  <si>
    <t>Podklad ze směsi stmelené cementem SC bez dilatačních spár, s rozprostřením a zhutněním SC C 8/10 (KSC I), po zhutnění tl. 180 mm</t>
  </si>
  <si>
    <t>245907579</t>
  </si>
  <si>
    <t>rozšíření vozovky z SC C8/10 tl. 180mm</t>
  </si>
  <si>
    <t>22</t>
  </si>
  <si>
    <t>573111112</t>
  </si>
  <si>
    <t>Postřik infiltrační PI z asfaltu silničního s posypem kamenivem, v množství 1,00 kg/m2</t>
  </si>
  <si>
    <t>-295236104</t>
  </si>
  <si>
    <t>rozšíření vozovky, množství 0,8 kg/m2</t>
  </si>
  <si>
    <t>úprava napojení, množství 0,7 kg/m2</t>
  </si>
  <si>
    <t>23</t>
  </si>
  <si>
    <t>573211109</t>
  </si>
  <si>
    <t>Postřik spojovací PS bez posypu kamenivem z asfaltu silničního, v množství 0,50 kg/m2</t>
  </si>
  <si>
    <t>-1545582705</t>
  </si>
  <si>
    <t>rozšíření vozovky - pod ložnou vrstvou</t>
  </si>
  <si>
    <t>rozšíření vozovky - pod obrusnou vrstvou</t>
  </si>
  <si>
    <t>úprava napojení</t>
  </si>
  <si>
    <t>24</t>
  </si>
  <si>
    <t>577134121</t>
  </si>
  <si>
    <t>Asfaltový beton vrstva obrusná ACO 11 (ABS) s rozprostřením a se zhutněním z nemodifikovaného asfaltu v pruhu šířky přes 3 m tř. I, po zhutnění tl. 40 mm</t>
  </si>
  <si>
    <t>1880071651</t>
  </si>
  <si>
    <t>ACO 11+, tl. 40mm</t>
  </si>
  <si>
    <t>25</t>
  </si>
  <si>
    <t>577175122R</t>
  </si>
  <si>
    <t>Asfaltový beton vrstva ložní ACL 16 (ABH) s rozprostřením a zhutněním z nemodifikovaného asfaltu v pruhu šířky přes 3 m, po zhutnění tl. 80 mm</t>
  </si>
  <si>
    <t>-532855883</t>
  </si>
  <si>
    <t>rozšíření vozovky, ACL 16+ tl. 80mm</t>
  </si>
  <si>
    <t>Trubní vedení</t>
  </si>
  <si>
    <t>26</t>
  </si>
  <si>
    <t>M</t>
  </si>
  <si>
    <t>592225460</t>
  </si>
  <si>
    <t xml:space="preserve">trouba hrdlová přímá železobet. s integrovaným těsněním  40 x 250 x 7,5 cm</t>
  </si>
  <si>
    <t>kus</t>
  </si>
  <si>
    <t>-1412810339</t>
  </si>
  <si>
    <t>(68/2,5)*1,02</t>
  </si>
  <si>
    <t>27</t>
  </si>
  <si>
    <t>812392121</t>
  </si>
  <si>
    <t>Montáž potrubí z trub TBP těsněných pryžovými kroužky otevřený výkop sklon do 20 % DN 400_x000d_
včetně řezání troubky u šikmých čel</t>
  </si>
  <si>
    <t>m</t>
  </si>
  <si>
    <t>1877369212</t>
  </si>
  <si>
    <t>pod vjezdy, včetně řezání trouby u šikmých čel</t>
  </si>
  <si>
    <t>68</t>
  </si>
  <si>
    <t>28</t>
  </si>
  <si>
    <t>899623151</t>
  </si>
  <si>
    <t>Obetonování potrubí nebo zdiva stok betonem prostým v otevřeném výkopu, beton tř. C 16/20</t>
  </si>
  <si>
    <t>953785661</t>
  </si>
  <si>
    <t>36,04</t>
  </si>
  <si>
    <t>Ostatní konstrukce a práce, bourání</t>
  </si>
  <si>
    <t>29</t>
  </si>
  <si>
    <t>911381145</t>
  </si>
  <si>
    <t>Silniční svodidlo betonové oboustranné průběžné délky 4 m, výšky 0,8 m</t>
  </si>
  <si>
    <t>-1698808579</t>
  </si>
  <si>
    <t>náběhový kus 4,0*0,8*0,6m - 2ks</t>
  </si>
  <si>
    <t>2*4</t>
  </si>
  <si>
    <t>přímý kus 6,0*0,8*0,6 - 4ks</t>
  </si>
  <si>
    <t>6*4</t>
  </si>
  <si>
    <t>30</t>
  </si>
  <si>
    <t>912211111</t>
  </si>
  <si>
    <t>Montáž směrového sloupku plastového s odrazkou prostým uložením bez betonového základu silničního</t>
  </si>
  <si>
    <t>-951072295</t>
  </si>
  <si>
    <t>31</t>
  </si>
  <si>
    <t>404451500</t>
  </si>
  <si>
    <t>sloupek silniční plastový s retroreflexní fólií směrový 1200 mm</t>
  </si>
  <si>
    <t>1761778883</t>
  </si>
  <si>
    <t>914111111</t>
  </si>
  <si>
    <t>Montáž svislé dopravní značky základní velikosti do 1 m2 objímkami na sloupky nebo konzoly</t>
  </si>
  <si>
    <t>1953070352</t>
  </si>
  <si>
    <t>zpětné osazení turistického rozcestníku - přesun mimo kolizi</t>
  </si>
  <si>
    <t>zpětné osazení sloupku označníku vedení - přesun mimo kolizi</t>
  </si>
  <si>
    <t>33</t>
  </si>
  <si>
    <t>914511112</t>
  </si>
  <si>
    <t>Montáž sloupku dopravních značek délky do 3,5 m do hliníkové patky</t>
  </si>
  <si>
    <t>-231863530</t>
  </si>
  <si>
    <t>34</t>
  </si>
  <si>
    <t>935114R</t>
  </si>
  <si>
    <t>odvodňovací systém z liniových žlabů š.400mm, min.únosnost D400, komplet dodávka a montáž</t>
  </si>
  <si>
    <t>-265664331</t>
  </si>
  <si>
    <t>liniový žlab pro převedení příkopu, vč. řezání pro zešikmení čel</t>
  </si>
  <si>
    <t>35</t>
  </si>
  <si>
    <t>936174312</t>
  </si>
  <si>
    <t>Montáž stojanu na kola přichyceného kotevními šrouby 10 kol</t>
  </si>
  <si>
    <t>1515350101</t>
  </si>
  <si>
    <t>36</t>
  </si>
  <si>
    <t>749101520</t>
  </si>
  <si>
    <t xml:space="preserve">stojan na kola na 10 kol oboustranný, kov  73 x 175 x 50 cm</t>
  </si>
  <si>
    <t>1710560497</t>
  </si>
  <si>
    <t>37</t>
  </si>
  <si>
    <t>961044111</t>
  </si>
  <si>
    <t>Bourání základů z betonu prostého</t>
  </si>
  <si>
    <t>-825843470</t>
  </si>
  <si>
    <t>odstranění čel a základů propustků/zatrubnění</t>
  </si>
  <si>
    <t>6*1,5*0,3*1,3</t>
  </si>
  <si>
    <t>38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</si>
  <si>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</si>
  <si>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</si>
  <si>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22132910</t>
  </si>
  <si>
    <t>v kolizi se stezkou</t>
  </si>
  <si>
    <t>stávající značky</t>
  </si>
  <si>
    <t>přesun turistického rozcestníku</t>
  </si>
  <si>
    <t>přesun sloupku označníku vedení</t>
  </si>
  <si>
    <t>39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</si>
  <si>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</si>
  <si>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</si>
  <si>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88674163</t>
  </si>
  <si>
    <t>40</t>
  </si>
  <si>
    <t>966006R</t>
  </si>
  <si>
    <t>Přesun reklamních ploch</t>
  </si>
  <si>
    <t>-398437320</t>
  </si>
  <si>
    <t>reklamní plocha 5-3m, 4x sloupek</t>
  </si>
  <si>
    <t>41</t>
  </si>
  <si>
    <t>966072R</t>
  </si>
  <si>
    <t>Přesunutí ocelového ohradníku pro dobytek - demontáž, přesun, montáž (včetně veškeré potřebné manipulace)</t>
  </si>
  <si>
    <t>1324472613</t>
  </si>
  <si>
    <t>rozebrání ocelévých ohradníků pro dobytek (k přesunutí a zpětné montáži mimo kolizi)</t>
  </si>
  <si>
    <t>180</t>
  </si>
  <si>
    <t>OS 101.1 UN - Smíšená stezka osa číslo 1 - uznatelné náklady</t>
  </si>
  <si>
    <t xml:space="preserve">    3 - Svislé a kompletní konstrukce</t>
  </si>
  <si>
    <t xml:space="preserve">    997 - Přesun sutě</t>
  </si>
  <si>
    <t>111101102</t>
  </si>
  <si>
    <t>Odstranění travin a rákosu travin, při celkové ploše přes 0,1 do 1 ha</t>
  </si>
  <si>
    <t>ha</t>
  </si>
  <si>
    <t>1692519124</t>
  </si>
  <si>
    <t>16250/10000</t>
  </si>
  <si>
    <t>113107141</t>
  </si>
  <si>
    <t>Odstranění podkladů nebo krytů s přemístěním hmot na skládku na vzdálenost do 3 m nebo s naložením na dopravní prostředek v ploše jednotlivě do 50 m2 živičných, o tl. vrstvy do 50 mm</t>
  </si>
  <si>
    <t>1420560167</t>
  </si>
  <si>
    <t>obrusná vrstva tl. 50mm</t>
  </si>
  <si>
    <t>44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</si>
  <si>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</si>
  <si>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</si>
  <si>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-1560802561</t>
  </si>
  <si>
    <t>ložná vrstva tl. 60mm</t>
  </si>
  <si>
    <t>vrstva z R-materiálu tl. 60mm</t>
  </si>
  <si>
    <t>113107232</t>
  </si>
  <si>
    <t>Odstranění podkladů nebo krytů s přemístěním hmot na skládku na vzdálenost do 20 m nebo s naložením na dopravní prostředek v ploše jednotlivě přes 200 m2 z betonu prostého, o tl. vrstvy přes 150 do 300 mm_x000d_
Tl. vrstvy 180 mm</t>
  </si>
  <si>
    <t>1952144857</t>
  </si>
  <si>
    <t>odstranění vrstvy KSC tl 180mm</t>
  </si>
  <si>
    <t>61</t>
  </si>
  <si>
    <t>113151111</t>
  </si>
  <si>
    <t>Rozebírání zpevněných ploch s přemístěním na skládku na vzdálenost do 20 m nebo s naložením na dopravní prostředek ze silničních panelů</t>
  </si>
  <si>
    <t>-468216446</t>
  </si>
  <si>
    <t>rozebrání silničních panelů k přespádování (včetně odvozu na meziskládku)</t>
  </si>
  <si>
    <t>60</t>
  </si>
  <si>
    <t>odstranění silničních panelů k likvidaci</t>
  </si>
  <si>
    <t>3*3</t>
  </si>
  <si>
    <t>113152112</t>
  </si>
  <si>
    <t>Odstranění podkladů zpevněných ploch s přemístěním na skládku na vzdálenost do 20 m nebo s naložením na dopravní prostředek z kameniva drceného</t>
  </si>
  <si>
    <t>-1690877444</t>
  </si>
  <si>
    <t>odstranění vrstvy ze ŠD tl. 250 mm</t>
  </si>
  <si>
    <t>61*0,25</t>
  </si>
  <si>
    <t>odstranění ŠD u napojení tl. 200 mm</t>
  </si>
  <si>
    <t>465*0,2</t>
  </si>
  <si>
    <t>113154232</t>
  </si>
  <si>
    <t>Frézování živičného podkladu nebo krytu s naložením na dopravní prostředek plochy přes 500 do 1 000 m2 bez překážek v trase pruhu šířky přes 1 m do 2 m, tloušťky vrstvy 40 mm</t>
  </si>
  <si>
    <t>466694474</t>
  </si>
  <si>
    <t>obrusná vrstva tl. 40mm</t>
  </si>
  <si>
    <t>129</t>
  </si>
  <si>
    <t>113154234</t>
  </si>
  <si>
    <t xml:space="preserve">Frézování živičného podkladu nebo krytu s naložením na dopravní prostředek plochy přes 500 do 1 000 m2 bez překážek v trase pruhu šířky přes 1 m do 2 m_x000d_
tloušťky vrstvy 80 mm_x000d_
</t>
  </si>
  <si>
    <t>1713294519</t>
  </si>
  <si>
    <t>frézování ložné vrstvy tl. 80mm</t>
  </si>
  <si>
    <t>113202111</t>
  </si>
  <si>
    <t>Vytrhání obrub s vybouráním lože, s přemístěním hmot na skládku na vzdálenost do 3 m nebo s naložením na dopravní prostředek z krajníků nebo obrubníků stojatých</t>
  </si>
  <si>
    <t>2110228642</t>
  </si>
  <si>
    <t>119001202</t>
  </si>
  <si>
    <t xml:space="preserve">Úprava zemin vápnem nebo směsnými hydraulickými pojivy za účelem zlepšení mechanických vlastností, tl. vrstvy po zhutnění do 300 mm_x000d_
</t>
  </si>
  <si>
    <t>1389232993</t>
  </si>
  <si>
    <t>pod cyklostezkou, tl. 300 mm</t>
  </si>
  <si>
    <t>7546</t>
  </si>
  <si>
    <t>zlepšování vrstev násypu po tl.250 mm</t>
  </si>
  <si>
    <t>4620</t>
  </si>
  <si>
    <t>119001204</t>
  </si>
  <si>
    <t>Úprava zemin vápnem nebo směsnými hydraulickými pojivy za účelem zlepšení mechanických vlastností, tl. vrstvy po zhutnění 500 mm</t>
  </si>
  <si>
    <t>-1478201048</t>
  </si>
  <si>
    <t>křížení stezky se sjezdy, tl. 500mm</t>
  </si>
  <si>
    <t>467</t>
  </si>
  <si>
    <t>585301600</t>
  </si>
  <si>
    <t>vápno nehašené vzdušné CL 90 jemně mleté VL</t>
  </si>
  <si>
    <t>-1159467847</t>
  </si>
  <si>
    <t>pod cyklostezkou</t>
  </si>
  <si>
    <t>(7546*0,3*1,8)*0,03</t>
  </si>
  <si>
    <t>zlepšování vrstev násypu</t>
  </si>
  <si>
    <t>(4620*0,25*1,8)*0,03</t>
  </si>
  <si>
    <t>křížení stezky se sjezdy</t>
  </si>
  <si>
    <t>(467*0,5*1,8)*0,03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</si>
  <si>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</si>
  <si>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</si>
  <si>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64</t>
  </si>
  <si>
    <t>-573747209</t>
  </si>
  <si>
    <t>odkopávky</t>
  </si>
  <si>
    <t>2320</t>
  </si>
  <si>
    <t>sanace aktivní zóny</t>
  </si>
  <si>
    <t>315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</si>
  <si>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</si>
  <si>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</si>
  <si>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760624355</t>
  </si>
  <si>
    <t>50%</t>
  </si>
  <si>
    <t>2635*0,5</t>
  </si>
  <si>
    <t>131201201</t>
  </si>
  <si>
    <t>Hloubení zapažených jam a zářezů s urovnáním dna do předepsaného profilu a spádu v hornině tř. 3 do 100 m3</t>
  </si>
  <si>
    <t>560063600</t>
  </si>
  <si>
    <t>výkop UV</t>
  </si>
  <si>
    <t>4,17</t>
  </si>
  <si>
    <t>131201209</t>
  </si>
  <si>
    <t>Hloubení zapažených jam a zářezů s urovnáním dna do předepsaného profilu a spádu Příplatek k cenám za lepivost horniny tř. 3</t>
  </si>
  <si>
    <t>-645979153</t>
  </si>
  <si>
    <t>4,17*0,5</t>
  </si>
  <si>
    <t>-1298476273</t>
  </si>
  <si>
    <t>výkop rýhy pro odklon toku po dobu výstavby</t>
  </si>
  <si>
    <t>výkop pro přípojky UV</t>
  </si>
  <si>
    <t>1,38</t>
  </si>
  <si>
    <t>výkop pro propustky pod stezkou DN400 + výkop základu a prahu</t>
  </si>
  <si>
    <t>42,5*1,2*1,1</t>
  </si>
  <si>
    <t>(0,75*0,45*1,0)*12</t>
  </si>
  <si>
    <t>výkop pro propustek DN800+ výkop základu a prahu</t>
  </si>
  <si>
    <t>8*1,6*2,2</t>
  </si>
  <si>
    <t>(0,8*0,8*2,0)*2</t>
  </si>
  <si>
    <t>(0,8*0,25*5,0)*2</t>
  </si>
  <si>
    <t>výkop pro propustek DN1000+ výkop základu a prahu</t>
  </si>
  <si>
    <t>8,5*1,8*2</t>
  </si>
  <si>
    <t>(0,8*0,25*17)*2</t>
  </si>
  <si>
    <t>trativod</t>
  </si>
  <si>
    <t>52*0,4*0,4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</si>
  <si>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</si>
  <si>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</si>
  <si>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1353225598</t>
  </si>
  <si>
    <t>311,73*0,5</t>
  </si>
  <si>
    <t>151101112</t>
  </si>
  <si>
    <t>Odstranění příložného pažení a rozepření stěn rýh - zábrany pro zahrazení toku</t>
  </si>
  <si>
    <t>59226975</t>
  </si>
  <si>
    <t>151101201</t>
  </si>
  <si>
    <t>Zřízení příložného pažení stěn výkopu - zábrany pro zahrazení toku</t>
  </si>
  <si>
    <t>69808644</t>
  </si>
  <si>
    <t>813446378</t>
  </si>
  <si>
    <t>odvoz z odkopávek na meziskládku</t>
  </si>
  <si>
    <t>145,5</t>
  </si>
  <si>
    <t>odvoz na meziskládku z odkopávek a zpět do násypu</t>
  </si>
  <si>
    <t>2*1155</t>
  </si>
  <si>
    <t>1494806693</t>
  </si>
  <si>
    <t>odvoz přebytečné zeminy z odkopávek na skládku</t>
  </si>
  <si>
    <t>1019,5+315</t>
  </si>
  <si>
    <t>180,73-71,988</t>
  </si>
  <si>
    <t>přebytečný výkopek z hloubení jam</t>
  </si>
  <si>
    <t>4,17-3,34</t>
  </si>
  <si>
    <t>1873134496</t>
  </si>
  <si>
    <t>1444,072*10</t>
  </si>
  <si>
    <t>167101102</t>
  </si>
  <si>
    <t>Nakládání, skládání a překládání neulehlého výkopku nebo sypaniny nakládání, množství přes 100 m3, z hornin tř. 1 až 4</t>
  </si>
  <si>
    <t>-248788908</t>
  </si>
  <si>
    <t>zemina do násypů z meziskládky</t>
  </si>
  <si>
    <t>1155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</si>
  <si>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</si>
  <si>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</si>
  <si>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-667305162</t>
  </si>
  <si>
    <t>násyp</t>
  </si>
  <si>
    <t>171101111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</si>
  <si>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</si>
  <si>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-2006970886</t>
  </si>
  <si>
    <t>výměna zeminy pláně, km 0,320-0,360 a km 2,300-2,400</t>
  </si>
  <si>
    <t>sanace z lomového kamene, tl. 500mm</t>
  </si>
  <si>
    <t>450*0,5</t>
  </si>
  <si>
    <t>přerovnání sanace z LK vrstvou HDK 32/63 tl. 200mm</t>
  </si>
  <si>
    <t>450*0,2</t>
  </si>
  <si>
    <t>583806520</t>
  </si>
  <si>
    <t>kámen lomový neupravený tříděný frakce 0/250 (MN)</t>
  </si>
  <si>
    <t>229055889</t>
  </si>
  <si>
    <t>450*0,5*2,2</t>
  </si>
  <si>
    <t>583439640</t>
  </si>
  <si>
    <t>kamenivo drcené hrubé frakce 32-63</t>
  </si>
  <si>
    <t>42156306</t>
  </si>
  <si>
    <t>P</t>
  </si>
  <si>
    <t>Poznámka k položce:
Drcené kamenivo dle ČSN EN 13242 (kamenivo pro nestmelené směsi …..)</t>
  </si>
  <si>
    <t>přerovnání vrstvy lomového kamene vrstvou HDK 32/63, tl. 200mm</t>
  </si>
  <si>
    <t>450*0,2*1,8</t>
  </si>
  <si>
    <t>884095418</t>
  </si>
  <si>
    <t>1444,072*1,8</t>
  </si>
  <si>
    <t>-394938865</t>
  </si>
  <si>
    <t>zásyp rýhy pro odklon toku po dobu výstavby</t>
  </si>
  <si>
    <t>zásyp přípojek UV</t>
  </si>
  <si>
    <t>1,38-0,24-0,12</t>
  </si>
  <si>
    <t>zásyp UV</t>
  </si>
  <si>
    <t>3,34</t>
  </si>
  <si>
    <t>zásyp pro propustky pod stezkou DN400</t>
  </si>
  <si>
    <t>63,35-10,2-22,53-51*0,2-42,5*0,28274</t>
  </si>
  <si>
    <t>zásyp pro propustek DN800</t>
  </si>
  <si>
    <t>32,72-2,56-6,72-12,8*0,2-8*0,7854</t>
  </si>
  <si>
    <t>zásyp pro propustek DN1000</t>
  </si>
  <si>
    <t>39,96-3,06-11,26-15,3*0,2-8,5*1,13097</t>
  </si>
  <si>
    <t>583313460</t>
  </si>
  <si>
    <t>kamenivo těžené drobné frakce 0-4</t>
  </si>
  <si>
    <t>-709449205</t>
  </si>
  <si>
    <t>přípojky UV</t>
  </si>
  <si>
    <t>0,24*2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</si>
  <si>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</si>
  <si>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</si>
  <si>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994848625</t>
  </si>
  <si>
    <t>kanalizační přípojky UV</t>
  </si>
  <si>
    <t>1*0,8*0,3</t>
  </si>
  <si>
    <t>stezka</t>
  </si>
  <si>
    <t>7033</t>
  </si>
  <si>
    <t>výšková úprava stávající cesty (kryt ze silničních panelů)</t>
  </si>
  <si>
    <t>182101101</t>
  </si>
  <si>
    <t>Svahování trvalých svahů do projektovaných profilů s potřebným přemístěním výkopku při svahování v zářezech v hornině tř. 1 až 4</t>
  </si>
  <si>
    <t>543900896</t>
  </si>
  <si>
    <t>211531111</t>
  </si>
  <si>
    <t>Výplň kamenivem do rýh odvodňovacích žeber nebo trativodů bez zhutnění, s úpravou povrchu výplně kamenivem hrubým drceným frakce 16 až 63 mm</t>
  </si>
  <si>
    <t>-1249919556</t>
  </si>
  <si>
    <t>52*0,3*0,4</t>
  </si>
  <si>
    <t>211971110</t>
  </si>
  <si>
    <t>Zřízení opláštění výplně z geotextilie odvodňovacích žeber nebo trativodů v rýze nebo zářezu se stěnami šikmými o sklonu do 1:2</t>
  </si>
  <si>
    <t>-852876758</t>
  </si>
  <si>
    <t>693111420</t>
  </si>
  <si>
    <t>geotextilie netkaná PP 200 g/m2 do š 8,8 m</t>
  </si>
  <si>
    <t>612303432</t>
  </si>
  <si>
    <t>693111480</t>
  </si>
  <si>
    <t>geotextilie netkaná PP 400 g/m2 do š 8,8 m</t>
  </si>
  <si>
    <t>-1739241800</t>
  </si>
  <si>
    <t>450*1,1</t>
  </si>
  <si>
    <t>212572121</t>
  </si>
  <si>
    <t>Lože pro trativody z kameniva drobného těženého</t>
  </si>
  <si>
    <t>627299457</t>
  </si>
  <si>
    <t>52*0,1*0,4</t>
  </si>
  <si>
    <t>212755216</t>
  </si>
  <si>
    <t>Trativody bez lože z drenážních trubek plastových flexibilních D 160 mm</t>
  </si>
  <si>
    <t>-865412077</t>
  </si>
  <si>
    <t>213141112</t>
  </si>
  <si>
    <t>Zřízení vrstvy z geotextilie filtrační, separační, odvodňovací, ochranné, výztužné nebo protierozní v rovině nebo ve sklonu do 1:5, šířky přes 3 do 6 m</t>
  </si>
  <si>
    <t>1790817151</t>
  </si>
  <si>
    <t>geotextilie pro překrytí sanace aktivní zóny, separační</t>
  </si>
  <si>
    <t>450</t>
  </si>
  <si>
    <t>42</t>
  </si>
  <si>
    <t>Základy z betonu prostého pasy betonu kamenem neprokládaného tř. C 16/20</t>
  </si>
  <si>
    <t>propustky pod stezkou DN400 + základy a prahy</t>
  </si>
  <si>
    <t>propustky DN800 + základy a prahy</t>
  </si>
  <si>
    <t>propustky DN1000 + základy a prahy</t>
  </si>
  <si>
    <t>43</t>
  </si>
  <si>
    <t>458727023</t>
  </si>
  <si>
    <t>propustky pod stezkou DN400 + prahy</t>
  </si>
  <si>
    <t>propustky DN800 + prahy</t>
  </si>
  <si>
    <t>propustky DN1000 + prahy</t>
  </si>
  <si>
    <t>(0,8*0,5*2,0)*7</t>
  </si>
  <si>
    <t>291211111</t>
  </si>
  <si>
    <t>Zřízení zpevněné plochy ze silničních panelů osazených do lože tl. 50 mm z kameniva</t>
  </si>
  <si>
    <t>26626832</t>
  </si>
  <si>
    <t>použity původní panely (včetně naložení a dovozu z meziskládky)</t>
  </si>
  <si>
    <t>v místě křížení s plynovodem (nákup a dovoz zvlášť)</t>
  </si>
  <si>
    <t>45</t>
  </si>
  <si>
    <t>593812980</t>
  </si>
  <si>
    <t>panel silniční s úkosem 300x100x15 cm</t>
  </si>
  <si>
    <t>1283313660</t>
  </si>
  <si>
    <t>Svislé a kompletní konstrukce</t>
  </si>
  <si>
    <t>46</t>
  </si>
  <si>
    <t>339921113</t>
  </si>
  <si>
    <t>Osazování palisád betonových jednotlivých se zabetonováním výšky palisády přes 1000 do 1500 mm</t>
  </si>
  <si>
    <t>1529623834</t>
  </si>
  <si>
    <t>47</t>
  </si>
  <si>
    <t>592284270</t>
  </si>
  <si>
    <t>palisáda tyčová půlkulatá armované 17,5X20X150 cm</t>
  </si>
  <si>
    <t>-1835802135</t>
  </si>
  <si>
    <t>(100/17,5)*12*1,02</t>
  </si>
  <si>
    <t>48</t>
  </si>
  <si>
    <t>451572111</t>
  </si>
  <si>
    <t>Lože pod potrubí, stoky a drobné objekty v otevřeném výkopu z kameniva drobného těženého 0 až 4 mm</t>
  </si>
  <si>
    <t>-970588173</t>
  </si>
  <si>
    <t>přípojka UV</t>
  </si>
  <si>
    <t>1*0,8*0,15</t>
  </si>
  <si>
    <t>49</t>
  </si>
  <si>
    <t>propustky pod stezkou DN400</t>
  </si>
  <si>
    <t>42,5*1,2*0,2</t>
  </si>
  <si>
    <t>propustky DN800</t>
  </si>
  <si>
    <t>8*1,6*0,2</t>
  </si>
  <si>
    <t>propustky DN1000</t>
  </si>
  <si>
    <t>8,5*1,8*0,2</t>
  </si>
  <si>
    <t>50</t>
  </si>
  <si>
    <t>((42,5*1,2)+(8*1,6)+(8,5*1,8))*1,2*0,0079</t>
  </si>
  <si>
    <t>51</t>
  </si>
  <si>
    <t>propostky DN400 pod stezkou</t>
  </si>
  <si>
    <t>239</t>
  </si>
  <si>
    <t>propostky DN800</t>
  </si>
  <si>
    <t>propostky DN1000</t>
  </si>
  <si>
    <t>52</t>
  </si>
  <si>
    <t>42,5*1,2</t>
  </si>
  <si>
    <t>(0,45*1,0)*12</t>
  </si>
  <si>
    <t>8*1,6</t>
  </si>
  <si>
    <t>(0,8*2,0)*2</t>
  </si>
  <si>
    <t>8,5*1,8</t>
  </si>
  <si>
    <t>53</t>
  </si>
  <si>
    <t>výšková úprava stávající cesty (pod silniční panely)</t>
  </si>
  <si>
    <t>54</t>
  </si>
  <si>
    <t>přejezdy v místě cyklostezky</t>
  </si>
  <si>
    <t>260</t>
  </si>
  <si>
    <t>55</t>
  </si>
  <si>
    <t>564921411</t>
  </si>
  <si>
    <t>Podklad nebo podsyp z asfaltového recyklátu s rozprostřením a zhutněním, po zhutnění tl. 60 mm</t>
  </si>
  <si>
    <t>234687645</t>
  </si>
  <si>
    <t>vrstva z R-mat tl. 60 mm</t>
  </si>
  <si>
    <t>5853</t>
  </si>
  <si>
    <t>56</t>
  </si>
  <si>
    <t>-1351704198</t>
  </si>
  <si>
    <t>ACP 16+, tl. 60mm</t>
  </si>
  <si>
    <t>198</t>
  </si>
  <si>
    <t>57</t>
  </si>
  <si>
    <t>569951133</t>
  </si>
  <si>
    <t>Zpevnění krajnic nebo komunikací pro pěší s rozprostřením a zhutněním, po zhutnění asfaltovým recyklátem tl. 150 mm</t>
  </si>
  <si>
    <t>1801367143</t>
  </si>
  <si>
    <t>58</t>
  </si>
  <si>
    <t>stezka vedená po stávající komunikaci, pod ACO 8 CH, množství 0,7 kg/m2</t>
  </si>
  <si>
    <t>5853+68</t>
  </si>
  <si>
    <t>přejezdy v místě cyklostezky, množství 0,7 kg/m2</t>
  </si>
  <si>
    <t>59</t>
  </si>
  <si>
    <t>577133111</t>
  </si>
  <si>
    <t>Asfaltový beton vrstva obrusná ACO 8 (ABJ) s rozprostřením a se zhutněním z nemodifikovaného asfaltu v pruhu šířky do 3 m, po zhutnění tl. 40 mm</t>
  </si>
  <si>
    <t>1706404174</t>
  </si>
  <si>
    <t>ACO 8 CH, tl. 40mm</t>
  </si>
  <si>
    <t>5237</t>
  </si>
  <si>
    <t>stezka vedená po stávající komunikaci</t>
  </si>
  <si>
    <t>1732808365</t>
  </si>
  <si>
    <t>rozšíření vozovky ACO 11+, tl. 40mm</t>
  </si>
  <si>
    <t>165</t>
  </si>
  <si>
    <t>62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</si>
  <si>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</si>
  <si>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</si>
  <si>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2110217455</t>
  </si>
  <si>
    <t>žulový pětiřádek</t>
  </si>
  <si>
    <t>15*0,5+2</t>
  </si>
  <si>
    <t>63</t>
  </si>
  <si>
    <t>583801200</t>
  </si>
  <si>
    <t>kostka dlažební drobná, žula velikost 8/10 cm</t>
  </si>
  <si>
    <t>-1367466337</t>
  </si>
  <si>
    <t>Poznámka k položce:
1t = cca 5 m2</t>
  </si>
  <si>
    <t>(15*0,5+2)/4,4</t>
  </si>
  <si>
    <t>59245005R</t>
  </si>
  <si>
    <t>dlažba skladebná betonová reliéfní 20x10x10 cm barevná</t>
  </si>
  <si>
    <t>1297373160</t>
  </si>
  <si>
    <t>reliéfní barená dlažba v asfaltovém krytu v místě sjezdů do pole</t>
  </si>
  <si>
    <t>24*1,02</t>
  </si>
  <si>
    <t>65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</si>
  <si>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</si>
  <si>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</si>
  <si>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-1268823570</t>
  </si>
  <si>
    <t>reliéfní dlažba v asfaltovém krytu</t>
  </si>
  <si>
    <t>66</t>
  </si>
  <si>
    <t>592451200</t>
  </si>
  <si>
    <t>dlažba skladebná betonová slepecká 20x10x6 cm barevná</t>
  </si>
  <si>
    <t>-1659799521</t>
  </si>
  <si>
    <t>Poznámka k položce:
spotřeba: 50 kus/m2</t>
  </si>
  <si>
    <t>20*1,02</t>
  </si>
  <si>
    <t>67</t>
  </si>
  <si>
    <t>596841121R</t>
  </si>
  <si>
    <t>Kladení betonové dlažby komunikací do lože z betonu tl. min 5cm, plochy do 100 m2, s vyplněním spár a se smetením přebytečného materiálu na vzdálenost do 3 m</t>
  </si>
  <si>
    <t>1455217871</t>
  </si>
  <si>
    <t>lože z betonu C25/30</t>
  </si>
  <si>
    <t>(42,5/2,5)*1,02</t>
  </si>
  <si>
    <t>69</t>
  </si>
  <si>
    <t>592224120</t>
  </si>
  <si>
    <t>trouba hrdlová přímá železobetonová s integrovaným těsněním 80 x 250 x 11,5 cm</t>
  </si>
  <si>
    <t>802789785</t>
  </si>
  <si>
    <t>(8/2,5)*1,02</t>
  </si>
  <si>
    <t>70</t>
  </si>
  <si>
    <t>592224140</t>
  </si>
  <si>
    <t>trouba hrdlová přímá železobetonová s integrovaným těsněním 100 x 250 x 13 cm</t>
  </si>
  <si>
    <t>-399054834</t>
  </si>
  <si>
    <t>(8,5/2,5)*1,02</t>
  </si>
  <si>
    <t>71</t>
  </si>
  <si>
    <t>pod stezkou, včetně řezání trouby u šikmých čel</t>
  </si>
  <si>
    <t>42,5</t>
  </si>
  <si>
    <t>812472121</t>
  </si>
  <si>
    <t>Montáž potrubí z trub TBP těsněných pryžovými kroužky otevřený výkop sklon do 20 % DN 800_x000d_
včetně řezání troubky u šikmých čel</t>
  </si>
  <si>
    <t>-1951115816</t>
  </si>
  <si>
    <t>včetně řezání trouby u šikmých čel</t>
  </si>
  <si>
    <t>73</t>
  </si>
  <si>
    <t>812492121</t>
  </si>
  <si>
    <t>Montáž potrubí z trub TBP těsněných pryžovými kroužky otevřený výkop sklon do 20 % DN 1000_x000d_
včetně řezání troubky u šikmých čel</t>
  </si>
  <si>
    <t>1473908023</t>
  </si>
  <si>
    <t>včetně řezání troubky u šikmých čel</t>
  </si>
  <si>
    <t>8,5</t>
  </si>
  <si>
    <t>74</t>
  </si>
  <si>
    <t>817314111</t>
  </si>
  <si>
    <t>Montáž betonových útesů s hrdlem na potrubí betonovém a železobetonovém DN 150</t>
  </si>
  <si>
    <t>-30848373</t>
  </si>
  <si>
    <t>napojení trativodu na UV</t>
  </si>
  <si>
    <t>75</t>
  </si>
  <si>
    <t>286112620</t>
  </si>
  <si>
    <t>trubka kanalizační plastová s hrdlem KG KOEX 150X4,7X1M SN8</t>
  </si>
  <si>
    <t>1759678009</t>
  </si>
  <si>
    <t>přípojka km 0,360</t>
  </si>
  <si>
    <t>76</t>
  </si>
  <si>
    <t>286113620</t>
  </si>
  <si>
    <t>koleno kanalizace plastové KG 150x67°</t>
  </si>
  <si>
    <t>1479714638</t>
  </si>
  <si>
    <t>77</t>
  </si>
  <si>
    <t>286113610</t>
  </si>
  <si>
    <t>koleno kanalizace plastové KG 150x45°</t>
  </si>
  <si>
    <t>799004951</t>
  </si>
  <si>
    <t>78</t>
  </si>
  <si>
    <t>871313121</t>
  </si>
  <si>
    <t>Montáž kanalizačního potrubí z plastů z tvrdého PVC těsněných gumovým kroužkem v otevřeném výkopu ve sklonu do 20 % DN 160</t>
  </si>
  <si>
    <t>1970186236</t>
  </si>
  <si>
    <t>79</t>
  </si>
  <si>
    <t>592246610</t>
  </si>
  <si>
    <t>poklop šachtový betonová výplň+ litina 785(610)x160 mm, s odvětráním</t>
  </si>
  <si>
    <t>2139453210</t>
  </si>
  <si>
    <t>80</t>
  </si>
  <si>
    <t>895941311</t>
  </si>
  <si>
    <t>Zřízení vpusti kanalizační uliční z betonových dílců typ UVB-50</t>
  </si>
  <si>
    <t>1023905504</t>
  </si>
  <si>
    <t>odvodnění stezky v km 0,360</t>
  </si>
  <si>
    <t>81</t>
  </si>
  <si>
    <t>592238230</t>
  </si>
  <si>
    <t>vpusť betonová uliční dno 62,6 x 49,5 x 5 cm</t>
  </si>
  <si>
    <t>1384697884</t>
  </si>
  <si>
    <t>1*1,02 'Přepočtené koeficientem množství</t>
  </si>
  <si>
    <t>82</t>
  </si>
  <si>
    <t>592238240</t>
  </si>
  <si>
    <t>vpusť betonová uliční /skruž/ 59x50x5 cm</t>
  </si>
  <si>
    <t>586537114</t>
  </si>
  <si>
    <t>83</t>
  </si>
  <si>
    <t>592238260</t>
  </si>
  <si>
    <t>vpusť betonová uliční skruž 59x50x5 cm</t>
  </si>
  <si>
    <t>1373253909</t>
  </si>
  <si>
    <t>84</t>
  </si>
  <si>
    <t>592238210</t>
  </si>
  <si>
    <t>vpusť betonová uliční prstenec 18x66x10 cm</t>
  </si>
  <si>
    <t>1244305450</t>
  </si>
  <si>
    <t>85</t>
  </si>
  <si>
    <t>592238780</t>
  </si>
  <si>
    <t>mříž vtoková pro uliční vpusti 500/500 mm</t>
  </si>
  <si>
    <t>-1983629360</t>
  </si>
  <si>
    <t>2*1,02 'Přepočtené koeficientem množství</t>
  </si>
  <si>
    <t>86</t>
  </si>
  <si>
    <t>592238760</t>
  </si>
  <si>
    <t>rám zabetonovaný pro uliční vpusti 500/500 mm</t>
  </si>
  <si>
    <t>955296107</t>
  </si>
  <si>
    <t>87</t>
  </si>
  <si>
    <t>899101111</t>
  </si>
  <si>
    <t>Osazení poklopů litinových a ocelových včetně rámů hmotnosti jednotlivě do 50 kg</t>
  </si>
  <si>
    <t>1848066237</t>
  </si>
  <si>
    <t>88</t>
  </si>
  <si>
    <t>552410150</t>
  </si>
  <si>
    <t>poklop šachtový třída D 400, kruhový rám 785, vstup 600 mm, s ventilací</t>
  </si>
  <si>
    <t>-432461416</t>
  </si>
  <si>
    <t>89</t>
  </si>
  <si>
    <t>899201211</t>
  </si>
  <si>
    <t>Demontáž mříží litinových včetně rámů, hmotnosti jednotlivě do 50 kg</t>
  </si>
  <si>
    <t>-1449249531</t>
  </si>
  <si>
    <t>90</t>
  </si>
  <si>
    <t>899211111</t>
  </si>
  <si>
    <t>Osazení litinových mříží s rámem na šachtách tunelové stoky hmotnosti jednotlivě do 50 kg</t>
  </si>
  <si>
    <t>70237222</t>
  </si>
  <si>
    <t>91</t>
  </si>
  <si>
    <t>899431111</t>
  </si>
  <si>
    <t>Výšková úprava uličního vstupu nebo vpusti do 200 mm zvýšením krycího hrnce, šoupěte nebo hydrantu bez úpravy armatur</t>
  </si>
  <si>
    <t>-1695607508</t>
  </si>
  <si>
    <t>vodovodní šoupě</t>
  </si>
  <si>
    <t>92</t>
  </si>
  <si>
    <t>22,53</t>
  </si>
  <si>
    <t>6,72</t>
  </si>
  <si>
    <t>11,26</t>
  </si>
  <si>
    <t>93</t>
  </si>
  <si>
    <t>592174690</t>
  </si>
  <si>
    <t>obrubník betonový silniční přechodový L + P vibrolisovaný 100x15x15-25 cm</t>
  </si>
  <si>
    <t>1596734766</t>
  </si>
  <si>
    <t>levý 2x,pravý 1x</t>
  </si>
  <si>
    <t>(2+1)*1,02</t>
  </si>
  <si>
    <t>94</t>
  </si>
  <si>
    <t>911111111R</t>
  </si>
  <si>
    <t>Montáž zábradlí ocelového zabetonovaného, včetně dodávky a veškeré manipulace</t>
  </si>
  <si>
    <t>-1560216636</t>
  </si>
  <si>
    <t>silniční dvoumadlové zábradlí, včetně náběhů, v=1,1 m, povrchová úprava žárový pozink</t>
  </si>
  <si>
    <t>u propustků DN400 přes stezku</t>
  </si>
  <si>
    <t>11,6</t>
  </si>
  <si>
    <t>u propustku DN1000</t>
  </si>
  <si>
    <t>16,6</t>
  </si>
  <si>
    <t>u km 1,950-2,020</t>
  </si>
  <si>
    <t>95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</si>
  <si>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</si>
  <si>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</si>
  <si>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1411491613</t>
  </si>
  <si>
    <t>silniční obruby</t>
  </si>
  <si>
    <t>nájezdové obruby</t>
  </si>
  <si>
    <t>přechodové obruby levé</t>
  </si>
  <si>
    <t>přechodové obruby pravé</t>
  </si>
  <si>
    <t>chodníkové obruby - ZÚ</t>
  </si>
  <si>
    <t>chodníkové obruby -km 0,350</t>
  </si>
  <si>
    <t>40+30</t>
  </si>
  <si>
    <t>chodníkové obruby - KÚ</t>
  </si>
  <si>
    <t>105+40</t>
  </si>
  <si>
    <t>silniční obloukové obruby: R1,0 - 4x, R2,0 - 4x</t>
  </si>
  <si>
    <t>4*0,5+4*0,5</t>
  </si>
  <si>
    <t>96</t>
  </si>
  <si>
    <t>592174650</t>
  </si>
  <si>
    <t>obrubník betonový silniční vibrolisovaný 100x15x25 cm</t>
  </si>
  <si>
    <t>-72758473</t>
  </si>
  <si>
    <t>lemování stezky v km 1,220</t>
  </si>
  <si>
    <t>30*1,02</t>
  </si>
  <si>
    <t>97</t>
  </si>
  <si>
    <t>592174710</t>
  </si>
  <si>
    <t>obrubník betonový silniční vnější oblý R 1,0 vibrolisovaný 78x15x25 cm</t>
  </si>
  <si>
    <t>-1705764976</t>
  </si>
  <si>
    <t>4*1,02</t>
  </si>
  <si>
    <t>98</t>
  </si>
  <si>
    <t>592174900</t>
  </si>
  <si>
    <t xml:space="preserve">obrubník betonový chodníkový vibrolisovaný rovný přírodní šedá 100x10x25 cm </t>
  </si>
  <si>
    <t>-1920072613</t>
  </si>
  <si>
    <t>280*1,02</t>
  </si>
  <si>
    <t>99</t>
  </si>
  <si>
    <t>592174740R</t>
  </si>
  <si>
    <t>obrubník betonový silniční vnitřní oblý R 2,0 Standard</t>
  </si>
  <si>
    <t>-1201152578</t>
  </si>
  <si>
    <t>100</t>
  </si>
  <si>
    <t>592174680</t>
  </si>
  <si>
    <t>obrubník betonový silniční nájezdový vibrolisovaný 100x15x15 cm</t>
  </si>
  <si>
    <t>514400635</t>
  </si>
  <si>
    <t>27*1,02</t>
  </si>
  <si>
    <t>101</t>
  </si>
  <si>
    <t>919112212</t>
  </si>
  <si>
    <t>Řezání dilatačních spár v živičném krytu vytvoření komůrky pro těsnící zálivku šířky 10 mm, hloubky 20 mm</t>
  </si>
  <si>
    <t>2009278636</t>
  </si>
  <si>
    <t>napojení cyklostezky na stávající stav</t>
  </si>
  <si>
    <t>134</t>
  </si>
  <si>
    <t>102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</si>
  <si>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</si>
  <si>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</si>
  <si>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1086699611</t>
  </si>
  <si>
    <t>103</t>
  </si>
  <si>
    <t>919735111</t>
  </si>
  <si>
    <t>Řezání stávajícího živičného krytu nebo podkladu hloubky do 50 mm</t>
  </si>
  <si>
    <t>-1101938804</t>
  </si>
  <si>
    <t>napojení na stávající stav</t>
  </si>
  <si>
    <t>261</t>
  </si>
  <si>
    <t>řezání v místě reliéfní dlažby</t>
  </si>
  <si>
    <t>104</t>
  </si>
  <si>
    <t>935112120R</t>
  </si>
  <si>
    <t>Osazení příkopového žlabu do betonu tl 100 mm z betonových tvárnic š 200 mm</t>
  </si>
  <si>
    <t>53716583</t>
  </si>
  <si>
    <t>km 0,350</t>
  </si>
  <si>
    <t>105</t>
  </si>
  <si>
    <t>592275290R</t>
  </si>
  <si>
    <t>žlabovka pojezdová betonová 30x20x8 cm</t>
  </si>
  <si>
    <t>-1759052446</t>
  </si>
  <si>
    <t>(33/0,3)*1,02</t>
  </si>
  <si>
    <t>106</t>
  </si>
  <si>
    <t>966006R2</t>
  </si>
  <si>
    <t>Odstranění stávajícího betonového květináče 1,5*1,0*0,75m</t>
  </si>
  <si>
    <t>-1803367121</t>
  </si>
  <si>
    <t>včetně veškeré manipulace, odvozu a likvidace v režii dodavatele</t>
  </si>
  <si>
    <t>107</t>
  </si>
  <si>
    <t>966008112</t>
  </si>
  <si>
    <t>Bourání trubního propustku s odklizením a uložením vybouraného materiálu na skládku na vzdálenost do 3 m nebo s naložením na dopravní prostředek z trub DN přes 300 do 500 mm</t>
  </si>
  <si>
    <t>-353569872</t>
  </si>
  <si>
    <t>bourání betonových propustků DN400</t>
  </si>
  <si>
    <t>9+10+4</t>
  </si>
  <si>
    <t>997</t>
  </si>
  <si>
    <t>Přesun sutě</t>
  </si>
  <si>
    <t>108</t>
  </si>
  <si>
    <t>997221571</t>
  </si>
  <si>
    <t>Vodorovná doprava vybouraných hmot bez naložení, ale se složením a s hrubým urovnáním na vzdálenost do 1 km</t>
  </si>
  <si>
    <t>1268298206</t>
  </si>
  <si>
    <t>frézovaná</t>
  </si>
  <si>
    <t>(126*0,04+61*0,08+44*0,04+25*0,06+44*0,06)*2,3</t>
  </si>
  <si>
    <t>KSC</t>
  </si>
  <si>
    <t>61*0,18*2,2</t>
  </si>
  <si>
    <t>ŠD</t>
  </si>
  <si>
    <t>(61*0,25+465*0,2)*2</t>
  </si>
  <si>
    <t>vybourané propustky vč. obetonování</t>
  </si>
  <si>
    <t>(23*0,75681)*2,2</t>
  </si>
  <si>
    <t>bourání čel a základů propustků</t>
  </si>
  <si>
    <t>3,5*2,2</t>
  </si>
  <si>
    <t>odstraněné silniční panely</t>
  </si>
  <si>
    <t>9*0,2*2,3</t>
  </si>
  <si>
    <t>vytrhané oburby včetně lože</t>
  </si>
  <si>
    <t>35*0,2</t>
  </si>
  <si>
    <t>109</t>
  </si>
  <si>
    <t>997221579</t>
  </si>
  <si>
    <t>Vodorovná doprava vybouraných hmot bez naložení, ale se složením a s hrubým urovnáním na vzdálenost Příplatek k ceně za každý další i započatý 1 km přes 1 km</t>
  </si>
  <si>
    <t>-1029439198</t>
  </si>
  <si>
    <t>334,177*19</t>
  </si>
  <si>
    <t>110</t>
  </si>
  <si>
    <t>997221611</t>
  </si>
  <si>
    <t>Nakládání na dopravní prostředky pro vodorovnou dopravu suti</t>
  </si>
  <si>
    <t>686456599</t>
  </si>
  <si>
    <t>334,177</t>
  </si>
  <si>
    <t>111</t>
  </si>
  <si>
    <t>997221815</t>
  </si>
  <si>
    <t>Poplatek za uložení stavebního odpadu na skládce (skládkovné) betonového</t>
  </si>
  <si>
    <t>-1968860740</t>
  </si>
  <si>
    <t>112</t>
  </si>
  <si>
    <t>997221845</t>
  </si>
  <si>
    <t>Poplatek za uložení stavebního odpadu na skládce (skládkovné) z asfaltových povrchů</t>
  </si>
  <si>
    <t>-1453953030</t>
  </si>
  <si>
    <t>113</t>
  </si>
  <si>
    <t>997221855</t>
  </si>
  <si>
    <t>Poplatek za uložení stavebního odpadu na skládce (skládkovné) z kameniva</t>
  </si>
  <si>
    <t>1113125788</t>
  </si>
  <si>
    <t>odstraněné ŠD vrstvy</t>
  </si>
  <si>
    <t>OS 101.2 NN - Smíšená stezka osa číslo 2 - neuznatelné náklady</t>
  </si>
  <si>
    <t>1310788696</t>
  </si>
  <si>
    <t>205*0,35</t>
  </si>
  <si>
    <t>-860359666</t>
  </si>
  <si>
    <t>sejmutá ornice</t>
  </si>
  <si>
    <t>909426665</t>
  </si>
  <si>
    <t>přebytečná ornice odvoz</t>
  </si>
  <si>
    <t>205</t>
  </si>
  <si>
    <t>OS 101.2.UN - Smíšená stezka osa číslo 2 - uznatelné náklady</t>
  </si>
  <si>
    <t>114398160</t>
  </si>
  <si>
    <t>205/10000</t>
  </si>
  <si>
    <t>1260603236</t>
  </si>
  <si>
    <t>-152609912</t>
  </si>
  <si>
    <t>Úprava zemin vápnem nebo směsnými hydraulickými pojivy za účelem zlepšení mechanických vlastností, tl. vrstvy po zhutnění do 300 mm_x000d_
tl. vrstvy 250mm</t>
  </si>
  <si>
    <t>-36948455</t>
  </si>
  <si>
    <t>1400</t>
  </si>
  <si>
    <t>-986679717</t>
  </si>
  <si>
    <t>zlepšení zeminy pod násypem tl. vrstvy 500mm</t>
  </si>
  <si>
    <t>140</t>
  </si>
  <si>
    <t>-281935344</t>
  </si>
  <si>
    <t>zlepšení zeminy pod násypem</t>
  </si>
  <si>
    <t>(140*0,5*1,8)*0,03</t>
  </si>
  <si>
    <t>(1400*0,25*1,8)*0,03</t>
  </si>
  <si>
    <t>438825433</t>
  </si>
  <si>
    <t>výkop pro horskou vpusť</t>
  </si>
  <si>
    <t>2,5*2*1,5</t>
  </si>
  <si>
    <t>1916460340</t>
  </si>
  <si>
    <t>7,5*0,5</t>
  </si>
  <si>
    <t>132201201</t>
  </si>
  <si>
    <t>Hloubení zapažených i nezapažených rýh šířky přes 600 do 2 000 mm s urovnáním dna do předepsaného profilu a spádu v hornině tř. 3 do 100 m3</t>
  </si>
  <si>
    <t>1688259581</t>
  </si>
  <si>
    <t>výkop pro propustek DN400</t>
  </si>
  <si>
    <t>4,5*1,2*2</t>
  </si>
  <si>
    <t>betonové základy a prahy</t>
  </si>
  <si>
    <t>0,338+0,4</t>
  </si>
  <si>
    <t>-1710992360</t>
  </si>
  <si>
    <t>11,538*0,5</t>
  </si>
  <si>
    <t>1051783928</t>
  </si>
  <si>
    <t>dovoz z meziskládky do násypu</t>
  </si>
  <si>
    <t>350</t>
  </si>
  <si>
    <t>-1467870033</t>
  </si>
  <si>
    <t>přebytek výkopku z rýh</t>
  </si>
  <si>
    <t>11,538-4,98</t>
  </si>
  <si>
    <t>přebytek výkopku z jam</t>
  </si>
  <si>
    <t>7,5-3,45</t>
  </si>
  <si>
    <t>-1584643679</t>
  </si>
  <si>
    <t>10,608*10</t>
  </si>
  <si>
    <t>908953058</t>
  </si>
  <si>
    <t>nakládání přebytku z dalších objektů na meziskládce</t>
  </si>
  <si>
    <t>-720152821</t>
  </si>
  <si>
    <t>383584621</t>
  </si>
  <si>
    <t>přebytek výkopku</t>
  </si>
  <si>
    <t>10,608*1,8</t>
  </si>
  <si>
    <t>1677411707</t>
  </si>
  <si>
    <t>zásyp rýh</t>
  </si>
  <si>
    <t>10,08-4,5*0,4-0,84-0,84-1,62</t>
  </si>
  <si>
    <t>zásyp jam</t>
  </si>
  <si>
    <t>7,5-1*3-0,45-0,6</t>
  </si>
  <si>
    <t>-1824919624</t>
  </si>
  <si>
    <t>152</t>
  </si>
  <si>
    <t>182201101</t>
  </si>
  <si>
    <t>Svahování trvalých svahů do projektovaných profilů s potřebným přemístěním výkopku při svahování násypů v jakékoliv hornině</t>
  </si>
  <si>
    <t>298646950</t>
  </si>
  <si>
    <t>-813054919</t>
  </si>
  <si>
    <t>základ - propustek</t>
  </si>
  <si>
    <t>0,75*0,45*1,0</t>
  </si>
  <si>
    <t>1375468811</t>
  </si>
  <si>
    <t>práh - propustek</t>
  </si>
  <si>
    <t>0,8*0,25*2,0</t>
  </si>
  <si>
    <t>862524067</t>
  </si>
  <si>
    <t>lože pod propustek</t>
  </si>
  <si>
    <t>7*1,2*0,1</t>
  </si>
  <si>
    <t>pod horskou vpust</t>
  </si>
  <si>
    <t>0,45</t>
  </si>
  <si>
    <t>359802120</t>
  </si>
  <si>
    <t>0,6</t>
  </si>
  <si>
    <t>676567761</t>
  </si>
  <si>
    <t>vtok u HV</t>
  </si>
  <si>
    <t>1120136749</t>
  </si>
  <si>
    <t>stezka, ŠDb 0/32, 150 mm</t>
  </si>
  <si>
    <t>912404804</t>
  </si>
  <si>
    <t>napojení stezky, ŠDb 0/32, 250 mm</t>
  </si>
  <si>
    <t>2064374534</t>
  </si>
  <si>
    <t>stezka, vrstva z R-mat</t>
  </si>
  <si>
    <t>127</t>
  </si>
  <si>
    <t>523735527</t>
  </si>
  <si>
    <t>-590732666</t>
  </si>
  <si>
    <t>stezka, množství 0,7 kg/m2</t>
  </si>
  <si>
    <t>1481488768</t>
  </si>
  <si>
    <t>114</t>
  </si>
  <si>
    <t>2059885936</t>
  </si>
  <si>
    <t>170472858</t>
  </si>
  <si>
    <t>6*1,02</t>
  </si>
  <si>
    <t>397348020</t>
  </si>
  <si>
    <t>propustek</t>
  </si>
  <si>
    <t>(4,5/2,5)*1,02</t>
  </si>
  <si>
    <t>Montáž potrubí z trub TBP těsněných pryžovými kroužky otevřený výkop sklon do 20 % DN 400. Včetně řezání trouby u šikmých čel</t>
  </si>
  <si>
    <t>239395440</t>
  </si>
  <si>
    <t>propustek, včetně řezání trouby u šikmých čel</t>
  </si>
  <si>
    <t>4,5</t>
  </si>
  <si>
    <t>895931111R</t>
  </si>
  <si>
    <t xml:space="preserve">Zřízení vpusti kanalizačních horské z betonu prostého,včetně roštu,  vč. dodávky materiálu vpusti</t>
  </si>
  <si>
    <t>1770697024</t>
  </si>
  <si>
    <t>-1669838341</t>
  </si>
  <si>
    <t>obetonování propustku</t>
  </si>
  <si>
    <t>4,5*1,2*0,3</t>
  </si>
  <si>
    <t>431130943</t>
  </si>
  <si>
    <t>-715176060</t>
  </si>
  <si>
    <t>chodníkové obruby</t>
  </si>
  <si>
    <t>-1717196931</t>
  </si>
  <si>
    <t>51*1,02</t>
  </si>
  <si>
    <t>-1547132671</t>
  </si>
  <si>
    <t>3*1,02</t>
  </si>
  <si>
    <t>625660861</t>
  </si>
  <si>
    <t>řezání hl. 40mm - napojení stezky</t>
  </si>
  <si>
    <t>935112211</t>
  </si>
  <si>
    <t>Osazení betonového příkopového žlabu s vyplněním a zatřením spár cementovou maltou s ložem tl. 100 mm z betonu prostého tř. C 12/15 z betonových příkopových tvárnic šířky přes 500 do 800 mm</t>
  </si>
  <si>
    <t>1849544209</t>
  </si>
  <si>
    <t>tvárnice š. 600 mm</t>
  </si>
  <si>
    <t>592274960</t>
  </si>
  <si>
    <t>žlabovka betonová příkopová přírodní 33x59x8 cm</t>
  </si>
  <si>
    <t>-1473626680</t>
  </si>
  <si>
    <t>11*3*1,02</t>
  </si>
  <si>
    <t>1849757719</t>
  </si>
  <si>
    <t>asfalty + R-mat</t>
  </si>
  <si>
    <t>(6*0,04+6*0,06)*2,3</t>
  </si>
  <si>
    <t>-1185680644</t>
  </si>
  <si>
    <t>1,38*19</t>
  </si>
  <si>
    <t>-1273914922</t>
  </si>
  <si>
    <t>-851853839</t>
  </si>
  <si>
    <t>asfalt+R-mat</t>
  </si>
  <si>
    <t>OS 101.3.NN - Smíšená stezka osa číslo 3 - neuznatelné náklady</t>
  </si>
  <si>
    <t>-777455527</t>
  </si>
  <si>
    <t>65*0,35</t>
  </si>
  <si>
    <t>-1723250874</t>
  </si>
  <si>
    <t>-582932016</t>
  </si>
  <si>
    <t>tl vrstvy 350mm - přebytečná ornice odvoz</t>
  </si>
  <si>
    <t>OS 101.3.UN - Smíšená stezka osa číslo 3 - uznatelné náklady</t>
  </si>
  <si>
    <t>1997652454</t>
  </si>
  <si>
    <t>65/10000</t>
  </si>
  <si>
    <t>-1594708263</t>
  </si>
  <si>
    <t>156</t>
  </si>
  <si>
    <t>1263351478</t>
  </si>
  <si>
    <t>-540694131</t>
  </si>
  <si>
    <t>(65*0,5*1,8)*0,03</t>
  </si>
  <si>
    <t>(156*0,25*1,8)*0,03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</si>
  <si>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</si>
  <si>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</si>
  <si>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667918135</t>
  </si>
  <si>
    <t>svahové stupně</t>
  </si>
  <si>
    <t>2053445819</t>
  </si>
  <si>
    <t>9*0,5</t>
  </si>
  <si>
    <t>616438197</t>
  </si>
  <si>
    <t>trativodní šachtice</t>
  </si>
  <si>
    <t>3,03</t>
  </si>
  <si>
    <t>124906482</t>
  </si>
  <si>
    <t>10,53*0,5</t>
  </si>
  <si>
    <t>-1496251288</t>
  </si>
  <si>
    <t>5*1,2*2</t>
  </si>
  <si>
    <t>výkop trativodů</t>
  </si>
  <si>
    <t>20*0,4*0,4</t>
  </si>
  <si>
    <t>betonové základy a prahy - propustek</t>
  </si>
  <si>
    <t>-1078762299</t>
  </si>
  <si>
    <t>15,938*0,5</t>
  </si>
  <si>
    <t>-2061043354</t>
  </si>
  <si>
    <t>1540968874</t>
  </si>
  <si>
    <t>15,938-7,14</t>
  </si>
  <si>
    <t>10,53-6,11</t>
  </si>
  <si>
    <t>2035901957</t>
  </si>
  <si>
    <t>13,22*10</t>
  </si>
  <si>
    <t>1774341186</t>
  </si>
  <si>
    <t>1233367443</t>
  </si>
  <si>
    <t>1459271909</t>
  </si>
  <si>
    <t>13,218*1,8</t>
  </si>
  <si>
    <t>2005993647</t>
  </si>
  <si>
    <t>15,94-5*0,4-0,9-0,9-1,8-3,2</t>
  </si>
  <si>
    <t>10,53-1*3-0,45-0,6-(3,03-2,66)</t>
  </si>
  <si>
    <t>-83771032</t>
  </si>
  <si>
    <t>-1153755297</t>
  </si>
  <si>
    <t>-1155478644</t>
  </si>
  <si>
    <t>DK 16/32</t>
  </si>
  <si>
    <t>20*0,3*0,4</t>
  </si>
  <si>
    <t>-422426839</t>
  </si>
  <si>
    <t>940837996</t>
  </si>
  <si>
    <t>640836300</t>
  </si>
  <si>
    <t>20*0,1*0,4</t>
  </si>
  <si>
    <t>286143R</t>
  </si>
  <si>
    <t>drenážní šachta , rošt D400</t>
  </si>
  <si>
    <t>1823957146</t>
  </si>
  <si>
    <t>934916256</t>
  </si>
  <si>
    <t>-727056821</t>
  </si>
  <si>
    <t>základ propustku</t>
  </si>
  <si>
    <t>303147794</t>
  </si>
  <si>
    <t>práh propustku</t>
  </si>
  <si>
    <t>-1474308320</t>
  </si>
  <si>
    <t>7,5*1,2*0,1</t>
  </si>
  <si>
    <t>-287455025</t>
  </si>
  <si>
    <t>-507708153</t>
  </si>
  <si>
    <t>odláždění vtoku a výtoku propustku</t>
  </si>
  <si>
    <t>-1095737873</t>
  </si>
  <si>
    <t>-2141481648</t>
  </si>
  <si>
    <t>-1176492658</t>
  </si>
  <si>
    <t>1669294180</t>
  </si>
  <si>
    <t>-621709543</t>
  </si>
  <si>
    <t>1472723784</t>
  </si>
  <si>
    <t>(5/2,5)*1,02</t>
  </si>
  <si>
    <t>Montáž potrubí z trub betonových hrdlových v otevřeném výkopu ve sklonu do 20 % z trub těsněných pryžovými kroužky [SIOME-TBP a VIHY-TBP ] DN 400_x000d_
včetně řezání trouby u šikmých čel</t>
  </si>
  <si>
    <t>835828372</t>
  </si>
  <si>
    <t>-1764426315</t>
  </si>
  <si>
    <t>-304647079</t>
  </si>
  <si>
    <t>5*1,2*0,3</t>
  </si>
  <si>
    <t>-675869591</t>
  </si>
  <si>
    <t>napojení stezky na komunikaci</t>
  </si>
  <si>
    <t>-1142887682</t>
  </si>
  <si>
    <t>385376999</t>
  </si>
  <si>
    <t>řezání hl. 40mm</t>
  </si>
  <si>
    <t>-1896636885</t>
  </si>
  <si>
    <t>1268535959</t>
  </si>
  <si>
    <t>8*3*1,02</t>
  </si>
  <si>
    <t>OS 101.4.NN - Dopravní značení - uznatelné náklady</t>
  </si>
  <si>
    <t>921517339</t>
  </si>
  <si>
    <t>B11 - 1x</t>
  </si>
  <si>
    <t>404455720</t>
  </si>
  <si>
    <t>značka dopravní svislá retroreflexní fólie tř. 1, Al prolis, D 500 mm</t>
  </si>
  <si>
    <t>-1735844021</t>
  </si>
  <si>
    <t>OS 101.4.UN - Dopravní značení - uznatelné náklady</t>
  </si>
  <si>
    <t>131203101</t>
  </si>
  <si>
    <t>Hloubení zapažených i nezapažených jam ručním nebo pneumatickým nářadím s urovnáním dna do předepsaného profilu a spádu v horninách tř. 3 soudržných</t>
  </si>
  <si>
    <t>910917481</t>
  </si>
  <si>
    <t>pro sloupky DZ</t>
  </si>
  <si>
    <t>1,06</t>
  </si>
  <si>
    <t>-1519195702</t>
  </si>
  <si>
    <t>C9a - 11x, C9b - 11x, C8a - 1x, C8b - 1x</t>
  </si>
  <si>
    <t>11+11+1+1</t>
  </si>
  <si>
    <t>264429157</t>
  </si>
  <si>
    <t>C9a - 9x, C9b - 9x, C8a - 1x, C8b - 1x</t>
  </si>
  <si>
    <t>-219555958</t>
  </si>
  <si>
    <t>404452250</t>
  </si>
  <si>
    <t>sloupek Zn 60 - 350</t>
  </si>
  <si>
    <t>1948173101</t>
  </si>
  <si>
    <t>404452400</t>
  </si>
  <si>
    <t>patka hliníková pro sloupek D 60 mm</t>
  </si>
  <si>
    <t>-427715208</t>
  </si>
  <si>
    <t>404452530</t>
  </si>
  <si>
    <t>víčko plastové na sloupek 60</t>
  </si>
  <si>
    <t>-1660196452</t>
  </si>
  <si>
    <t>404452560</t>
  </si>
  <si>
    <t>upínací svorka na sloupek D 60 mm</t>
  </si>
  <si>
    <t>613833677</t>
  </si>
  <si>
    <t>SO 402 NN - Veřejné osvětlení - neuznatelné náklady</t>
  </si>
  <si>
    <t>01M21 - Ceník M21-VO napojeno v Šumperku-montáž + dodávka</t>
  </si>
  <si>
    <t>02M46 - M46-- zemní práce napojeno v Šumperku</t>
  </si>
  <si>
    <t>03M21 - Ceník M21-napojen v Bratrušově-montáž + dodávka</t>
  </si>
  <si>
    <t>04M46 - M46 - zemní práce - napojen v Bratrušově</t>
  </si>
  <si>
    <t>01M21</t>
  </si>
  <si>
    <t>Ceník M21-VO napojeno v Šumperku-montáž + dodávka</t>
  </si>
  <si>
    <t>210100252R00</t>
  </si>
  <si>
    <t>Ukončení celoplast. kabelů zákl./pás.do 4x25 mm2</t>
  </si>
  <si>
    <t>210100258R00</t>
  </si>
  <si>
    <t>Ukončení celoplast. kabelů zákl./pás.do 5x4 mm2</t>
  </si>
  <si>
    <t>210120001R00</t>
  </si>
  <si>
    <t>Pojistka závitová do 500V E 27 do 25A</t>
  </si>
  <si>
    <t>210191543R0</t>
  </si>
  <si>
    <t xml:space="preserve">Montáž  typového rozvaděče RVO</t>
  </si>
  <si>
    <t>210202010R00</t>
  </si>
  <si>
    <t>Montáž svítidla na stožár</t>
  </si>
  <si>
    <t>210204011RS2</t>
  </si>
  <si>
    <t>Stožár osvětlovací ocelový včetně nákladů na autojeřáb</t>
  </si>
  <si>
    <t>210204201R00</t>
  </si>
  <si>
    <t>Elektrovýzbroj stožáru pro 1 okruh</t>
  </si>
  <si>
    <t>210220022R00</t>
  </si>
  <si>
    <t>Vedení uzemňovací v zemi FeZn, D 8 - 10 mm</t>
  </si>
  <si>
    <t>210220302R00</t>
  </si>
  <si>
    <t>Svorka hromosvodová nad 2 šrouby /ST, SJ, atd/</t>
  </si>
  <si>
    <t>210280003U00</t>
  </si>
  <si>
    <t>Prohlídka el rozvodů -1mil Kč</t>
  </si>
  <si>
    <t>210810014R00</t>
  </si>
  <si>
    <t>Kabel CYKY-m 750 V 4 x 16 mm2 volně uložený</t>
  </si>
  <si>
    <t>210810045R00</t>
  </si>
  <si>
    <t>Kabel CYKY-m 750 V 3 x 1,5 mm2 pevně uložený</t>
  </si>
  <si>
    <t>345--0002</t>
  </si>
  <si>
    <t>Pojistková rozvodnice IP 54 EKM-1261-1D2-4-16</t>
  </si>
  <si>
    <t>KUS</t>
  </si>
  <si>
    <t>15615235</t>
  </si>
  <si>
    <t xml:space="preserve">Drát tažený pozinkovaný 11343  D 10,00 mm</t>
  </si>
  <si>
    <t>kg</t>
  </si>
  <si>
    <t>15615235-1</t>
  </si>
  <si>
    <t>drát zemnící 10/13 zinek+PVC</t>
  </si>
  <si>
    <t>31673520</t>
  </si>
  <si>
    <t>Stožár osvětlovací 7 metrů nad zemí - LBH 7</t>
  </si>
  <si>
    <t>34111032</t>
  </si>
  <si>
    <t>KABEL SIL CYKY-J 3X1,5</t>
  </si>
  <si>
    <t>34111080</t>
  </si>
  <si>
    <t>Kabel silový s Cu jádrem 750 V CYKY 4 x16 mm2</t>
  </si>
  <si>
    <t>34523415</t>
  </si>
  <si>
    <t xml:space="preserve">VLOZKA POJ E27  2410 6A NORMA</t>
  </si>
  <si>
    <t>348-01</t>
  </si>
  <si>
    <t xml:space="preserve">Led svítidlo pouliční-38W,  světelný tok svítidla  světelný tok svítidla 4261lm, zdroje -5378lm</t>
  </si>
  <si>
    <t>35441895</t>
  </si>
  <si>
    <t>SVORKA PRIPOJ SP1 D6-12MM FEZ</t>
  </si>
  <si>
    <t>35441996</t>
  </si>
  <si>
    <t>SVORKA VODOV SR 03 VOD D6-12</t>
  </si>
  <si>
    <t>357</t>
  </si>
  <si>
    <t>Dodávka rozvaděče RVO 0/NKP7P/A003V</t>
  </si>
  <si>
    <t xml:space="preserve">900      00</t>
  </si>
  <si>
    <t>Nezmeritelne prace - vytyčení stav sítí</t>
  </si>
  <si>
    <t>HOD</t>
  </si>
  <si>
    <t xml:space="preserve">907   R00</t>
  </si>
  <si>
    <t xml:space="preserve">Projektová  dokumentace skutečného stavu</t>
  </si>
  <si>
    <t>h</t>
  </si>
  <si>
    <t xml:space="preserve">911      00</t>
  </si>
  <si>
    <t>GEODETICKE ZAMERENI</t>
  </si>
  <si>
    <t>hod</t>
  </si>
  <si>
    <t>02M46</t>
  </si>
  <si>
    <t>M46-- zemní práce napojeno v Šumperku</t>
  </si>
  <si>
    <t>460010011R00</t>
  </si>
  <si>
    <t>Vytýčení trasy nn vedení v přehled.terénu, v obci</t>
  </si>
  <si>
    <t>km</t>
  </si>
  <si>
    <t>460050713R00</t>
  </si>
  <si>
    <t>Jáma pro protlak</t>
  </si>
  <si>
    <t>460100002R00</t>
  </si>
  <si>
    <t>Pouzdrový základ 250x1500 mm mimo osu trasy demontáž</t>
  </si>
  <si>
    <t>460120013U00</t>
  </si>
  <si>
    <t>Zásyp jam ručně v hornině třídy 3</t>
  </si>
  <si>
    <t>460200163R00</t>
  </si>
  <si>
    <t xml:space="preserve">Výkop kabelové rýhy 35/80 cm  hor.3</t>
  </si>
  <si>
    <t>460200303RT2</t>
  </si>
  <si>
    <t>Výkop kabelové rýhy 50/120 cm hor.3 ruční výkop rýhy</t>
  </si>
  <si>
    <t>460490012RT1</t>
  </si>
  <si>
    <t>Zakrytí kabelu výstražnou folií PVC, šířka 33 cm fólie PVC šířka 33 cm</t>
  </si>
  <si>
    <t>460510021V01</t>
  </si>
  <si>
    <t>Montáž chráničky vnitřní průměr 75mm včetně chráničky KF 09075 BB</t>
  </si>
  <si>
    <t>460510094U00</t>
  </si>
  <si>
    <t xml:space="preserve">Řízený  protlak do průměru 90mm</t>
  </si>
  <si>
    <t>4605100K1T00</t>
  </si>
  <si>
    <t>Uložení kabelové chráničky průměr 40 včetně dodávky</t>
  </si>
  <si>
    <t>460570163R00</t>
  </si>
  <si>
    <t>Zához rýhy 35/80 cm, hornina třídy 3, se zhutněním</t>
  </si>
  <si>
    <t>460570303R00</t>
  </si>
  <si>
    <t>Zához rýhy 50/120 cm, hornina tř. 3, se zhutněním</t>
  </si>
  <si>
    <t>460600001T8</t>
  </si>
  <si>
    <t xml:space="preserve">NALOŽENÍ A ODVOZ ZEMINY  do 10 km 1240x0,35x0,15</t>
  </si>
  <si>
    <t>M3</t>
  </si>
  <si>
    <t>46060000300</t>
  </si>
  <si>
    <t>Poplatek za skládku</t>
  </si>
  <si>
    <t>460620013RT1</t>
  </si>
  <si>
    <t>Provizorní úprava terénu v přírodní hornině 3 ruční vyrovnání a zhutnění</t>
  </si>
  <si>
    <t>03M21</t>
  </si>
  <si>
    <t>Ceník M21-napojen v Bratrušově-montáž + dodávka</t>
  </si>
  <si>
    <t>připojocí poplt</t>
  </si>
  <si>
    <t>připojovací poplatek za zřízení odběrného místa</t>
  </si>
  <si>
    <t>ampér</t>
  </si>
  <si>
    <t>210010028U00</t>
  </si>
  <si>
    <t>Mtž trubka plast oheb pevná D 36mm</t>
  </si>
  <si>
    <t>210040551R00</t>
  </si>
  <si>
    <t>Šablony a proud.spoje-šroubovou svorkou do 50 mm2 včetně svorky</t>
  </si>
  <si>
    <t>210120131R00</t>
  </si>
  <si>
    <t>Montáž pojistkové akříně SP 100 na stožár</t>
  </si>
  <si>
    <t>210191543R</t>
  </si>
  <si>
    <t xml:space="preserve">Montáž  typového rozvaděče PRVO 1/3x20A pilíř (Mod včetně měření</t>
  </si>
  <si>
    <t>210260033U00</t>
  </si>
  <si>
    <t>Montáž AES 4x16</t>
  </si>
  <si>
    <t>116</t>
  </si>
  <si>
    <t>118</t>
  </si>
  <si>
    <t>14311364</t>
  </si>
  <si>
    <t xml:space="preserve">Trubka podélně svařovaná hladká 11373  38x2,0 mm</t>
  </si>
  <si>
    <t>120</t>
  </si>
  <si>
    <t>122</t>
  </si>
  <si>
    <t>124</t>
  </si>
  <si>
    <t>126</t>
  </si>
  <si>
    <t>128</t>
  </si>
  <si>
    <t>130</t>
  </si>
  <si>
    <t>34113810</t>
  </si>
  <si>
    <t>Kabel silový s Al jádrem 1-AES 4x16 mm2</t>
  </si>
  <si>
    <t>132</t>
  </si>
  <si>
    <t>136</t>
  </si>
  <si>
    <t>138</t>
  </si>
  <si>
    <t>357-1</t>
  </si>
  <si>
    <t>Dodávka rozvaděče PRVO 1/3x20A pilíř (Mod včetně měření</t>
  </si>
  <si>
    <t>142</t>
  </si>
  <si>
    <t>35711717</t>
  </si>
  <si>
    <t xml:space="preserve">Skříň přípojková plastová SP 100 na sloup včetně pojistek  40 ampér</t>
  </si>
  <si>
    <t>144</t>
  </si>
  <si>
    <t>146</t>
  </si>
  <si>
    <t>148</t>
  </si>
  <si>
    <t>150</t>
  </si>
  <si>
    <t>04M46</t>
  </si>
  <si>
    <t>M46 - zemní práce - napojen v Bratrušově</t>
  </si>
  <si>
    <t>154</t>
  </si>
  <si>
    <t>158</t>
  </si>
  <si>
    <t>160</t>
  </si>
  <si>
    <t>162</t>
  </si>
  <si>
    <t>164</t>
  </si>
  <si>
    <t>166</t>
  </si>
  <si>
    <t>168</t>
  </si>
  <si>
    <t>170</t>
  </si>
  <si>
    <t>172</t>
  </si>
  <si>
    <t>174</t>
  </si>
  <si>
    <t>460600001T9</t>
  </si>
  <si>
    <t xml:space="preserve">NALOŽENÍ A ODVOZ ZEMINY  do 10 km 1495x0,35x0,15</t>
  </si>
  <si>
    <t>176</t>
  </si>
  <si>
    <t>178</t>
  </si>
  <si>
    <t>SO 901.NN - Sadové úpravy - neuznatelné náklady</t>
  </si>
  <si>
    <t>1 - Zemní práce</t>
  </si>
  <si>
    <t>99 - Staveništní přesun hmot</t>
  </si>
  <si>
    <t>100 - Záruční údržba výsadby 3 roky</t>
  </si>
  <si>
    <t>111201101R00</t>
  </si>
  <si>
    <t>Odstr křovin nad 1m s odstr.kořenů</t>
  </si>
  <si>
    <t>112101101R00</t>
  </si>
  <si>
    <t>Kácení stromů listnatých o průměru kmene 10-30 cm</t>
  </si>
  <si>
    <t>112101102R00</t>
  </si>
  <si>
    <t>Kácení stromů listnatých o průměru kmene 30-50 cm</t>
  </si>
  <si>
    <t>112101103R00</t>
  </si>
  <si>
    <t>Kácení stromů listnatých o průměru kmene 50-70cm</t>
  </si>
  <si>
    <t>112201101R00</t>
  </si>
  <si>
    <t>Odstranění pařezů, o průměru 10 - 30 cm</t>
  </si>
  <si>
    <t>112201102R00</t>
  </si>
  <si>
    <t>Odstranění pařezů, o průměru 30 - 50 cm</t>
  </si>
  <si>
    <t>112201103R00</t>
  </si>
  <si>
    <t>Odstranění pařezů , o průměru 50-70 cm</t>
  </si>
  <si>
    <t>162301401R00</t>
  </si>
  <si>
    <t xml:space="preserve">Vod.přemístění větví listnatých, D 30cm  do 5000 m</t>
  </si>
  <si>
    <t>162301402R00</t>
  </si>
  <si>
    <t xml:space="preserve">Vod.přemístění větví listnatých, D 50cm  do 5000 m</t>
  </si>
  <si>
    <t>162301403R00</t>
  </si>
  <si>
    <t xml:space="preserve">Vod.přemístění větví listnatých, D 70cm  do 5000 m</t>
  </si>
  <si>
    <t>162301411R00</t>
  </si>
  <si>
    <t xml:space="preserve">Vod.přemístění kmenů listnatých, D 30cm  do 5000 m</t>
  </si>
  <si>
    <t>162301412R00</t>
  </si>
  <si>
    <t xml:space="preserve">Vod.přemístění kmenů listnatých, D 50cm  do 5000 m</t>
  </si>
  <si>
    <t>162301413R00</t>
  </si>
  <si>
    <t xml:space="preserve">Vod.přemístění kmenů listnatých, D 70cm  do 5000 m</t>
  </si>
  <si>
    <t>162301421R00</t>
  </si>
  <si>
    <t xml:space="preserve">Vodorovné přemístění pařezů  D 30 cm do 5000 m</t>
  </si>
  <si>
    <t>162301422R00</t>
  </si>
  <si>
    <t xml:space="preserve">Vodorovné přemístění pařezů  D 50 cm do 5000 m</t>
  </si>
  <si>
    <t>162301423R00</t>
  </si>
  <si>
    <t xml:space="preserve">Vodorovné přemístění pařezů  D 70 cm do 5000 m</t>
  </si>
  <si>
    <t>162301501R00</t>
  </si>
  <si>
    <t xml:space="preserve">Vodorovné přemístění křovin do  5000 m</t>
  </si>
  <si>
    <t>SML.CENA</t>
  </si>
  <si>
    <t>Poplatek za skládku - dřevní hmota</t>
  </si>
  <si>
    <t>162301102R00</t>
  </si>
  <si>
    <t>Vodorovné přemístění výkopku z hor.1-4 do 1000m</t>
  </si>
  <si>
    <t>167101102R00</t>
  </si>
  <si>
    <t>Nakládání výkopku z hor.1-4 přes 100m3</t>
  </si>
  <si>
    <t>181301105R00</t>
  </si>
  <si>
    <t>Rozprostření ornice, rovina, tl. 30 cm,do 500m2</t>
  </si>
  <si>
    <t>181301102R00</t>
  </si>
  <si>
    <t>Rozprostření ornice, rovina, tl.10-15 cm,do 500m2</t>
  </si>
  <si>
    <t>180401212R00</t>
  </si>
  <si>
    <t>Založení trávníku lučního výsevem ve svahu 1: 2</t>
  </si>
  <si>
    <t>183403114R00</t>
  </si>
  <si>
    <t>Obdělání plochy kultivátorováním</t>
  </si>
  <si>
    <t>183403153R00</t>
  </si>
  <si>
    <t>Obdělání plochy hrabáním</t>
  </si>
  <si>
    <t>SML.CENA.1</t>
  </si>
  <si>
    <t>Chemické odplevelení před založením kultury postřikem vč.postřiku</t>
  </si>
  <si>
    <t>183101112R00</t>
  </si>
  <si>
    <t>Hloub. jamek bez výměny půdy do 0,02 m3, svah 1:5</t>
  </si>
  <si>
    <t>183102132R00</t>
  </si>
  <si>
    <t>Hloub. jamek bez výměny půdy do 0,02 m3, svah 1:2</t>
  </si>
  <si>
    <t>183101215R00</t>
  </si>
  <si>
    <t>Hloub. jamek s výměnou 50% půdy do 0,4m3 sv.1:5</t>
  </si>
  <si>
    <t>184102211R00</t>
  </si>
  <si>
    <t>Výsadba dřevin bez balu v do 1m, v rovině</t>
  </si>
  <si>
    <t>184102411R00</t>
  </si>
  <si>
    <t>Výsadba dřevin bez balu v do 1m, ve svahu 1:2</t>
  </si>
  <si>
    <t>184102115R00</t>
  </si>
  <si>
    <t>Výsadba dřevin s balem D do 60 cm, v rovině</t>
  </si>
  <si>
    <t>184501111R00</t>
  </si>
  <si>
    <t>Zhotovení obalu kmene z juty 1vrstvy</t>
  </si>
  <si>
    <t>SML.CENA.2</t>
  </si>
  <si>
    <t>Instalace ochrany kmene proti okusu zvěří</t>
  </si>
  <si>
    <t>ks</t>
  </si>
  <si>
    <t>184202112R00</t>
  </si>
  <si>
    <t>Ukotvení dřeviny 3 kůly dl. kůlů do 3 m</t>
  </si>
  <si>
    <t>184921093R00</t>
  </si>
  <si>
    <t>Mulčování rostlin borkou tl. do 0,1 m rovina</t>
  </si>
  <si>
    <t>185802114R00</t>
  </si>
  <si>
    <t>Přihnojení tabl.hnojivem-stromy a keře ve skupinách</t>
  </si>
  <si>
    <t>183117113R00</t>
  </si>
  <si>
    <t>Hloubení rýh pro instalaci protikoř.bariér hl.800-1100mm</t>
  </si>
  <si>
    <t>183106613R00</t>
  </si>
  <si>
    <t>Instalace protikoř.bariér hl.do1m</t>
  </si>
  <si>
    <t>SML.CENA.3</t>
  </si>
  <si>
    <t>Rozprostření kokosové rohože včetně ukotvení skobami</t>
  </si>
  <si>
    <t>185851111R00</t>
  </si>
  <si>
    <t>Dovoz vody pro zálivku rostlin do 6 km</t>
  </si>
  <si>
    <t>001</t>
  </si>
  <si>
    <t>Prunus cerasifera - slivoň myrobalán ZB obv.km.14-16 cm</t>
  </si>
  <si>
    <t>002</t>
  </si>
  <si>
    <t xml:space="preserve">Sorbus aucuparia - jeřáb obecný  ZB obv.km. 14-16 cm</t>
  </si>
  <si>
    <t>003</t>
  </si>
  <si>
    <t>Acer pseudoplatanus-javor klen ZB obv.km.14-16 cm</t>
  </si>
  <si>
    <t>004</t>
  </si>
  <si>
    <t>Alnus glutinosa-olše lepkavá ZB obv.km.14-16 cm</t>
  </si>
  <si>
    <t>005</t>
  </si>
  <si>
    <t>Viburnum opulus - kalina obecná PK 80-100 cm</t>
  </si>
  <si>
    <t>006</t>
  </si>
  <si>
    <t>Rosa canina - růže šípková PK 60 cm</t>
  </si>
  <si>
    <t>007</t>
  </si>
  <si>
    <t>Prunus spinosa - slivoň trnka PK 60 cm</t>
  </si>
  <si>
    <t>008</t>
  </si>
  <si>
    <t>Viburnum lantana - kalina tušalaj PK 60 cm</t>
  </si>
  <si>
    <t>009</t>
  </si>
  <si>
    <t>Cornus sanquinea - svída krvavá PK 60 cm</t>
  </si>
  <si>
    <t>05217230</t>
  </si>
  <si>
    <t xml:space="preserve">Tyč jehličnatá jakost 4  tř.3 8-10 cm odkorněná 3m</t>
  </si>
  <si>
    <t>08211320</t>
  </si>
  <si>
    <t>Voda pitná - vodné</t>
  </si>
  <si>
    <t>SML.CENA.4</t>
  </si>
  <si>
    <t>Směs travní luční</t>
  </si>
  <si>
    <t>SML.CENA.5</t>
  </si>
  <si>
    <t>Tkanina jutová š.15cm</t>
  </si>
  <si>
    <t>SML.CENA.6</t>
  </si>
  <si>
    <t>Plastová ochrana kmene v=1,m</t>
  </si>
  <si>
    <t>SML.CENA.7</t>
  </si>
  <si>
    <t>Dřevěné příčky 0,6m</t>
  </si>
  <si>
    <t>SML.CENA.8</t>
  </si>
  <si>
    <t>Protiklořenová fólie š=1m</t>
  </si>
  <si>
    <t>Kokosová rohož 350g/m2</t>
  </si>
  <si>
    <t>Ocelová kotvící skoba 30 cm</t>
  </si>
  <si>
    <t>10371500R</t>
  </si>
  <si>
    <t>Substrát zahradnický na výměnu půdy v jamce u stromů</t>
  </si>
  <si>
    <t>10391100R</t>
  </si>
  <si>
    <t>Kůra mulčovací</t>
  </si>
  <si>
    <t>SML.CENA.9</t>
  </si>
  <si>
    <t>Tablet.hnojivo 10 g</t>
  </si>
  <si>
    <t>Staveništní přesun hmot</t>
  </si>
  <si>
    <t>998231311R00</t>
  </si>
  <si>
    <t>Přesun hmot pro sadovnické a krajin. úpravy do 5km</t>
  </si>
  <si>
    <t>Záruční údržba výsadby 3 roky</t>
  </si>
  <si>
    <t>184806113R00</t>
  </si>
  <si>
    <t>Ŕez stromů alejových v do 6m(1*za 3 roky)</t>
  </si>
  <si>
    <t>185804234R00</t>
  </si>
  <si>
    <t>Vypletí dřevin ve skupinách ve svahu</t>
  </si>
  <si>
    <t>185804213R00</t>
  </si>
  <si>
    <t>Vypletí dřevin solitérních v rovině</t>
  </si>
  <si>
    <t>185804312R00</t>
  </si>
  <si>
    <t>Zalití vodou plochy jednotlivě přes 20m2</t>
  </si>
  <si>
    <t>SML.CENA.10</t>
  </si>
  <si>
    <t>Odstranění kotvení stromů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</si>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</sst>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32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4" fontId="32" fillId="0" borderId="23" xfId="0" applyNumberFormat="1" applyFont="1" applyBorder="1" applyAlignment="1">
      <alignment vertical="center"/>
    </xf>
    <xf numFmtId="4" fontId="32" fillId="0" borderId="24" xfId="0" applyNumberFormat="1" applyFont="1" applyBorder="1" applyAlignment="1">
      <alignment vertical="center"/>
    </xf>
    <xf numFmtId="166" fontId="32" fillId="0" borderId="24" xfId="0" applyNumberFormat="1" applyFont="1" applyBorder="1" applyAlignment="1">
      <alignment vertical="center"/>
    </xf>
    <xf numFmtId="4" fontId="32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38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16.5" customHeight="1">
      <c r="B20" s="29"/>
      <c r="C20" s="30"/>
      <c r="D20" s="30"/>
      <c r="E20" s="45" t="s">
        <v>5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49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2017-6-5</v>
      </c>
      <c r="AR41" s="74"/>
    </row>
    <row r="42" s="4" customFormat="1" ht="36.96" customHeight="1">
      <c r="B42" s="76"/>
      <c r="C42" s="77" t="s">
        <v>19</v>
      </c>
      <c r="L42" s="78" t="str">
        <f>K6</f>
        <v>Cyklostezka Bratrušov - 1.rozpočet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23</v>
      </c>
      <c r="L44" s="79" t="str">
        <f>IF(K8="","",K8)</f>
        <v>Bratrušov</v>
      </c>
      <c r="AI44" s="75" t="s">
        <v>25</v>
      </c>
      <c r="AM44" s="80" t="str">
        <f>IF(AN8= "","",AN8)</f>
        <v>5.6.2017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27</v>
      </c>
      <c r="L46" s="3" t="str">
        <f>IF(E11= "","",E11)</f>
        <v xml:space="preserve"> </v>
      </c>
      <c r="AI46" s="75" t="s">
        <v>33</v>
      </c>
      <c r="AM46" s="3" t="str">
        <f>IF(E17="","",E17)</f>
        <v xml:space="preserve"> </v>
      </c>
      <c r="AN46" s="3"/>
      <c r="AO46" s="3"/>
      <c r="AP46" s="3"/>
      <c r="AR46" s="47"/>
      <c r="AS46" s="81" t="s">
        <v>50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31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51</v>
      </c>
      <c r="D49" s="88"/>
      <c r="E49" s="88"/>
      <c r="F49" s="88"/>
      <c r="G49" s="88"/>
      <c r="H49" s="89"/>
      <c r="I49" s="90" t="s">
        <v>52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53</v>
      </c>
      <c r="AH49" s="88"/>
      <c r="AI49" s="88"/>
      <c r="AJ49" s="88"/>
      <c r="AK49" s="88"/>
      <c r="AL49" s="88"/>
      <c r="AM49" s="88"/>
      <c r="AN49" s="90" t="s">
        <v>54</v>
      </c>
      <c r="AO49" s="88"/>
      <c r="AP49" s="88"/>
      <c r="AQ49" s="92" t="s">
        <v>55</v>
      </c>
      <c r="AR49" s="47"/>
      <c r="AS49" s="93" t="s">
        <v>56</v>
      </c>
      <c r="AT49" s="94" t="s">
        <v>57</v>
      </c>
      <c r="AU49" s="94" t="s">
        <v>58</v>
      </c>
      <c r="AV49" s="94" t="s">
        <v>59</v>
      </c>
      <c r="AW49" s="94" t="s">
        <v>60</v>
      </c>
      <c r="AX49" s="94" t="s">
        <v>61</v>
      </c>
      <c r="AY49" s="94" t="s">
        <v>62</v>
      </c>
      <c r="AZ49" s="94" t="s">
        <v>63</v>
      </c>
      <c r="BA49" s="94" t="s">
        <v>64</v>
      </c>
      <c r="BB49" s="94" t="s">
        <v>65</v>
      </c>
      <c r="BC49" s="94" t="s">
        <v>66</v>
      </c>
      <c r="BD49" s="95" t="s">
        <v>67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68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ROUND(AG52,2)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ROUND(AS52,2)</f>
        <v>0</v>
      </c>
      <c r="AT51" s="103">
        <f>ROUND(SUM(AV51:AW51),2)</f>
        <v>0</v>
      </c>
      <c r="AU51" s="104">
        <f>ROUND(AU52,5)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ROUND(AZ52,2)</f>
        <v>0</v>
      </c>
      <c r="BA51" s="103">
        <f>ROUND(BA52,2)</f>
        <v>0</v>
      </c>
      <c r="BB51" s="103">
        <f>ROUND(BB52,2)</f>
        <v>0</v>
      </c>
      <c r="BC51" s="103">
        <f>ROUND(BC52,2)</f>
        <v>0</v>
      </c>
      <c r="BD51" s="105">
        <f>ROUND(BD52,2)</f>
        <v>0</v>
      </c>
      <c r="BS51" s="77" t="s">
        <v>69</v>
      </c>
      <c r="BT51" s="77" t="s">
        <v>70</v>
      </c>
      <c r="BU51" s="106" t="s">
        <v>71</v>
      </c>
      <c r="BV51" s="77" t="s">
        <v>72</v>
      </c>
      <c r="BW51" s="77" t="s">
        <v>7</v>
      </c>
      <c r="BX51" s="77" t="s">
        <v>73</v>
      </c>
      <c r="CL51" s="77" t="s">
        <v>5</v>
      </c>
    </row>
    <row r="52" s="5" customFormat="1" ht="31.5" customHeight="1">
      <c r="B52" s="107"/>
      <c r="C52" s="108"/>
      <c r="D52" s="109" t="s">
        <v>74</v>
      </c>
      <c r="E52" s="109"/>
      <c r="F52" s="109"/>
      <c r="G52" s="109"/>
      <c r="H52" s="109"/>
      <c r="I52" s="110"/>
      <c r="J52" s="109" t="s">
        <v>75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ROUND(AG53+AG54+AG55+AG64+AG65,2)</f>
        <v>0</v>
      </c>
      <c r="AH52" s="110"/>
      <c r="AI52" s="110"/>
      <c r="AJ52" s="110"/>
      <c r="AK52" s="110"/>
      <c r="AL52" s="110"/>
      <c r="AM52" s="110"/>
      <c r="AN52" s="112">
        <f>SUM(AG52,AT52)</f>
        <v>0</v>
      </c>
      <c r="AO52" s="110"/>
      <c r="AP52" s="110"/>
      <c r="AQ52" s="113" t="s">
        <v>76</v>
      </c>
      <c r="AR52" s="107"/>
      <c r="AS52" s="114">
        <f>ROUND(AS53+AS54+AS55+AS64+AS65,2)</f>
        <v>0</v>
      </c>
      <c r="AT52" s="115">
        <f>ROUND(SUM(AV52:AW52),2)</f>
        <v>0</v>
      </c>
      <c r="AU52" s="116">
        <f>ROUND(AU53+AU54+AU55+AU64+AU65,5)</f>
        <v>0</v>
      </c>
      <c r="AV52" s="115">
        <f>ROUND(AZ52*L26,2)</f>
        <v>0</v>
      </c>
      <c r="AW52" s="115">
        <f>ROUND(BA52*L27,2)</f>
        <v>0</v>
      </c>
      <c r="AX52" s="115">
        <f>ROUND(BB52*L26,2)</f>
        <v>0</v>
      </c>
      <c r="AY52" s="115">
        <f>ROUND(BC52*L27,2)</f>
        <v>0</v>
      </c>
      <c r="AZ52" s="115">
        <f>ROUND(AZ53+AZ54+AZ55+AZ64+AZ65,2)</f>
        <v>0</v>
      </c>
      <c r="BA52" s="115">
        <f>ROUND(BA53+BA54+BA55+BA64+BA65,2)</f>
        <v>0</v>
      </c>
      <c r="BB52" s="115">
        <f>ROUND(BB53+BB54+BB55+BB64+BB65,2)</f>
        <v>0</v>
      </c>
      <c r="BC52" s="115">
        <f>ROUND(BC53+BC54+BC55+BC64+BC65,2)</f>
        <v>0</v>
      </c>
      <c r="BD52" s="117">
        <f>ROUND(BD53+BD54+BD55+BD64+BD65,2)</f>
        <v>0</v>
      </c>
      <c r="BS52" s="118" t="s">
        <v>69</v>
      </c>
      <c r="BT52" s="118" t="s">
        <v>77</v>
      </c>
      <c r="BU52" s="118" t="s">
        <v>71</v>
      </c>
      <c r="BV52" s="118" t="s">
        <v>72</v>
      </c>
      <c r="BW52" s="118" t="s">
        <v>78</v>
      </c>
      <c r="BX52" s="118" t="s">
        <v>7</v>
      </c>
      <c r="CL52" s="118" t="s">
        <v>5</v>
      </c>
      <c r="CM52" s="118" t="s">
        <v>79</v>
      </c>
    </row>
    <row r="53" s="6" customFormat="1" ht="28.5" customHeight="1">
      <c r="A53" s="119" t="s">
        <v>80</v>
      </c>
      <c r="B53" s="120"/>
      <c r="C53" s="9"/>
      <c r="D53" s="9"/>
      <c r="E53" s="121" t="s">
        <v>81</v>
      </c>
      <c r="F53" s="121"/>
      <c r="G53" s="121"/>
      <c r="H53" s="121"/>
      <c r="I53" s="121"/>
      <c r="J53" s="9"/>
      <c r="K53" s="121" t="s">
        <v>82</v>
      </c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2">
        <f>'OS 001.NN - Vedlejší rozp...'!J29</f>
        <v>0</v>
      </c>
      <c r="AH53" s="9"/>
      <c r="AI53" s="9"/>
      <c r="AJ53" s="9"/>
      <c r="AK53" s="9"/>
      <c r="AL53" s="9"/>
      <c r="AM53" s="9"/>
      <c r="AN53" s="122">
        <f>SUM(AG53,AT53)</f>
        <v>0</v>
      </c>
      <c r="AO53" s="9"/>
      <c r="AP53" s="9"/>
      <c r="AQ53" s="123" t="s">
        <v>83</v>
      </c>
      <c r="AR53" s="120"/>
      <c r="AS53" s="124">
        <v>0</v>
      </c>
      <c r="AT53" s="125">
        <f>ROUND(SUM(AV53:AW53),2)</f>
        <v>0</v>
      </c>
      <c r="AU53" s="126">
        <f>'OS 001.NN - Vedlejší rozp...'!P88</f>
        <v>0</v>
      </c>
      <c r="AV53" s="125">
        <f>'OS 001.NN - Vedlejší rozp...'!J32</f>
        <v>0</v>
      </c>
      <c r="AW53" s="125">
        <f>'OS 001.NN - Vedlejší rozp...'!J33</f>
        <v>0</v>
      </c>
      <c r="AX53" s="125">
        <f>'OS 001.NN - Vedlejší rozp...'!J34</f>
        <v>0</v>
      </c>
      <c r="AY53" s="125">
        <f>'OS 001.NN - Vedlejší rozp...'!J35</f>
        <v>0</v>
      </c>
      <c r="AZ53" s="125">
        <f>'OS 001.NN - Vedlejší rozp...'!F32</f>
        <v>0</v>
      </c>
      <c r="BA53" s="125">
        <f>'OS 001.NN - Vedlejší rozp...'!F33</f>
        <v>0</v>
      </c>
      <c r="BB53" s="125">
        <f>'OS 001.NN - Vedlejší rozp...'!F34</f>
        <v>0</v>
      </c>
      <c r="BC53" s="125">
        <f>'OS 001.NN - Vedlejší rozp...'!F35</f>
        <v>0</v>
      </c>
      <c r="BD53" s="127">
        <f>'OS 001.NN - Vedlejší rozp...'!F36</f>
        <v>0</v>
      </c>
      <c r="BT53" s="128" t="s">
        <v>79</v>
      </c>
      <c r="BV53" s="128" t="s">
        <v>72</v>
      </c>
      <c r="BW53" s="128" t="s">
        <v>84</v>
      </c>
      <c r="BX53" s="128" t="s">
        <v>78</v>
      </c>
      <c r="CL53" s="128" t="s">
        <v>5</v>
      </c>
    </row>
    <row r="54" s="6" customFormat="1" ht="28.5" customHeight="1">
      <c r="A54" s="119" t="s">
        <v>80</v>
      </c>
      <c r="B54" s="120"/>
      <c r="C54" s="9"/>
      <c r="D54" s="9"/>
      <c r="E54" s="121" t="s">
        <v>85</v>
      </c>
      <c r="F54" s="121"/>
      <c r="G54" s="121"/>
      <c r="H54" s="121"/>
      <c r="I54" s="121"/>
      <c r="J54" s="9"/>
      <c r="K54" s="121" t="s">
        <v>86</v>
      </c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2">
        <f>'OS 001.UN - Vedlejší rozp...'!J29</f>
        <v>0</v>
      </c>
      <c r="AH54" s="9"/>
      <c r="AI54" s="9"/>
      <c r="AJ54" s="9"/>
      <c r="AK54" s="9"/>
      <c r="AL54" s="9"/>
      <c r="AM54" s="9"/>
      <c r="AN54" s="122">
        <f>SUM(AG54,AT54)</f>
        <v>0</v>
      </c>
      <c r="AO54" s="9"/>
      <c r="AP54" s="9"/>
      <c r="AQ54" s="123" t="s">
        <v>83</v>
      </c>
      <c r="AR54" s="120"/>
      <c r="AS54" s="124">
        <v>0</v>
      </c>
      <c r="AT54" s="125">
        <f>ROUND(SUM(AV54:AW54),2)</f>
        <v>0</v>
      </c>
      <c r="AU54" s="126">
        <f>'OS 001.UN - Vedlejší rozp...'!P86</f>
        <v>0</v>
      </c>
      <c r="AV54" s="125">
        <f>'OS 001.UN - Vedlejší rozp...'!J32</f>
        <v>0</v>
      </c>
      <c r="AW54" s="125">
        <f>'OS 001.UN - Vedlejší rozp...'!J33</f>
        <v>0</v>
      </c>
      <c r="AX54" s="125">
        <f>'OS 001.UN - Vedlejší rozp...'!J34</f>
        <v>0</v>
      </c>
      <c r="AY54" s="125">
        <f>'OS 001.UN - Vedlejší rozp...'!J35</f>
        <v>0</v>
      </c>
      <c r="AZ54" s="125">
        <f>'OS 001.UN - Vedlejší rozp...'!F32</f>
        <v>0</v>
      </c>
      <c r="BA54" s="125">
        <f>'OS 001.UN - Vedlejší rozp...'!F33</f>
        <v>0</v>
      </c>
      <c r="BB54" s="125">
        <f>'OS 001.UN - Vedlejší rozp...'!F34</f>
        <v>0</v>
      </c>
      <c r="BC54" s="125">
        <f>'OS 001.UN - Vedlejší rozp...'!F35</f>
        <v>0</v>
      </c>
      <c r="BD54" s="127">
        <f>'OS 001.UN - Vedlejší rozp...'!F36</f>
        <v>0</v>
      </c>
      <c r="BT54" s="128" t="s">
        <v>79</v>
      </c>
      <c r="BV54" s="128" t="s">
        <v>72</v>
      </c>
      <c r="BW54" s="128" t="s">
        <v>87</v>
      </c>
      <c r="BX54" s="128" t="s">
        <v>78</v>
      </c>
      <c r="CL54" s="128" t="s">
        <v>5</v>
      </c>
    </row>
    <row r="55" s="6" customFormat="1" ht="16.5" customHeight="1">
      <c r="B55" s="120"/>
      <c r="C55" s="9"/>
      <c r="D55" s="9"/>
      <c r="E55" s="121" t="s">
        <v>88</v>
      </c>
      <c r="F55" s="121"/>
      <c r="G55" s="121"/>
      <c r="H55" s="121"/>
      <c r="I55" s="121"/>
      <c r="J55" s="9"/>
      <c r="K55" s="121" t="s">
        <v>89</v>
      </c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9">
        <f>ROUND(SUM(AG56:AG63),2)</f>
        <v>0</v>
      </c>
      <c r="AH55" s="9"/>
      <c r="AI55" s="9"/>
      <c r="AJ55" s="9"/>
      <c r="AK55" s="9"/>
      <c r="AL55" s="9"/>
      <c r="AM55" s="9"/>
      <c r="AN55" s="122">
        <f>SUM(AG55,AT55)</f>
        <v>0</v>
      </c>
      <c r="AO55" s="9"/>
      <c r="AP55" s="9"/>
      <c r="AQ55" s="123" t="s">
        <v>83</v>
      </c>
      <c r="AR55" s="120"/>
      <c r="AS55" s="124">
        <f>ROUND(SUM(AS56:AS63),2)</f>
        <v>0</v>
      </c>
      <c r="AT55" s="125">
        <f>ROUND(SUM(AV55:AW55),2)</f>
        <v>0</v>
      </c>
      <c r="AU55" s="126">
        <f>ROUND(SUM(AU56:AU63),5)</f>
        <v>0</v>
      </c>
      <c r="AV55" s="125">
        <f>ROUND(AZ55*L26,2)</f>
        <v>0</v>
      </c>
      <c r="AW55" s="125">
        <f>ROUND(BA55*L27,2)</f>
        <v>0</v>
      </c>
      <c r="AX55" s="125">
        <f>ROUND(BB55*L26,2)</f>
        <v>0</v>
      </c>
      <c r="AY55" s="125">
        <f>ROUND(BC55*L27,2)</f>
        <v>0</v>
      </c>
      <c r="AZ55" s="125">
        <f>ROUND(SUM(AZ56:AZ63),2)</f>
        <v>0</v>
      </c>
      <c r="BA55" s="125">
        <f>ROUND(SUM(BA56:BA63),2)</f>
        <v>0</v>
      </c>
      <c r="BB55" s="125">
        <f>ROUND(SUM(BB56:BB63),2)</f>
        <v>0</v>
      </c>
      <c r="BC55" s="125">
        <f>ROUND(SUM(BC56:BC63),2)</f>
        <v>0</v>
      </c>
      <c r="BD55" s="127">
        <f>ROUND(SUM(BD56:BD63),2)</f>
        <v>0</v>
      </c>
      <c r="BS55" s="128" t="s">
        <v>69</v>
      </c>
      <c r="BT55" s="128" t="s">
        <v>79</v>
      </c>
      <c r="BU55" s="128" t="s">
        <v>71</v>
      </c>
      <c r="BV55" s="128" t="s">
        <v>72</v>
      </c>
      <c r="BW55" s="128" t="s">
        <v>90</v>
      </c>
      <c r="BX55" s="128" t="s">
        <v>78</v>
      </c>
      <c r="CL55" s="128" t="s">
        <v>5</v>
      </c>
    </row>
    <row r="56" s="6" customFormat="1" ht="42.75" customHeight="1">
      <c r="A56" s="119" t="s">
        <v>80</v>
      </c>
      <c r="B56" s="120"/>
      <c r="C56" s="9"/>
      <c r="D56" s="9"/>
      <c r="E56" s="9"/>
      <c r="F56" s="121" t="s">
        <v>91</v>
      </c>
      <c r="G56" s="121"/>
      <c r="H56" s="121"/>
      <c r="I56" s="121"/>
      <c r="J56" s="121"/>
      <c r="K56" s="9"/>
      <c r="L56" s="121" t="s">
        <v>92</v>
      </c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'OS 101.1 NN - Smíšená ste...'!J31</f>
        <v>0</v>
      </c>
      <c r="AH56" s="9"/>
      <c r="AI56" s="9"/>
      <c r="AJ56" s="9"/>
      <c r="AK56" s="9"/>
      <c r="AL56" s="9"/>
      <c r="AM56" s="9"/>
      <c r="AN56" s="122">
        <f>SUM(AG56,AT56)</f>
        <v>0</v>
      </c>
      <c r="AO56" s="9"/>
      <c r="AP56" s="9"/>
      <c r="AQ56" s="123" t="s">
        <v>83</v>
      </c>
      <c r="AR56" s="120"/>
      <c r="AS56" s="124">
        <v>0</v>
      </c>
      <c r="AT56" s="125">
        <f>ROUND(SUM(AV56:AW56),2)</f>
        <v>0</v>
      </c>
      <c r="AU56" s="126">
        <f>'OS 101.1 NN - Smíšená ste...'!P95</f>
        <v>0</v>
      </c>
      <c r="AV56" s="125">
        <f>'OS 101.1 NN - Smíšená ste...'!J34</f>
        <v>0</v>
      </c>
      <c r="AW56" s="125">
        <f>'OS 101.1 NN - Smíšená ste...'!J35</f>
        <v>0</v>
      </c>
      <c r="AX56" s="125">
        <f>'OS 101.1 NN - Smíšená ste...'!J36</f>
        <v>0</v>
      </c>
      <c r="AY56" s="125">
        <f>'OS 101.1 NN - Smíšená ste...'!J37</f>
        <v>0</v>
      </c>
      <c r="AZ56" s="125">
        <f>'OS 101.1 NN - Smíšená ste...'!F34</f>
        <v>0</v>
      </c>
      <c r="BA56" s="125">
        <f>'OS 101.1 NN - Smíšená ste...'!F35</f>
        <v>0</v>
      </c>
      <c r="BB56" s="125">
        <f>'OS 101.1 NN - Smíšená ste...'!F36</f>
        <v>0</v>
      </c>
      <c r="BC56" s="125">
        <f>'OS 101.1 NN - Smíšená ste...'!F37</f>
        <v>0</v>
      </c>
      <c r="BD56" s="127">
        <f>'OS 101.1 NN - Smíšená ste...'!F38</f>
        <v>0</v>
      </c>
      <c r="BT56" s="128" t="s">
        <v>93</v>
      </c>
      <c r="BV56" s="128" t="s">
        <v>72</v>
      </c>
      <c r="BW56" s="128" t="s">
        <v>94</v>
      </c>
      <c r="BX56" s="128" t="s">
        <v>90</v>
      </c>
      <c r="CL56" s="128" t="s">
        <v>5</v>
      </c>
    </row>
    <row r="57" s="6" customFormat="1" ht="42.75" customHeight="1">
      <c r="A57" s="119" t="s">
        <v>80</v>
      </c>
      <c r="B57" s="120"/>
      <c r="C57" s="9"/>
      <c r="D57" s="9"/>
      <c r="E57" s="9"/>
      <c r="F57" s="121" t="s">
        <v>95</v>
      </c>
      <c r="G57" s="121"/>
      <c r="H57" s="121"/>
      <c r="I57" s="121"/>
      <c r="J57" s="121"/>
      <c r="K57" s="9"/>
      <c r="L57" s="121" t="s">
        <v>96</v>
      </c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'OS 101.1 UN - Smíšená ste...'!J31</f>
        <v>0</v>
      </c>
      <c r="AH57" s="9"/>
      <c r="AI57" s="9"/>
      <c r="AJ57" s="9"/>
      <c r="AK57" s="9"/>
      <c r="AL57" s="9"/>
      <c r="AM57" s="9"/>
      <c r="AN57" s="122">
        <f>SUM(AG57,AT57)</f>
        <v>0</v>
      </c>
      <c r="AO57" s="9"/>
      <c r="AP57" s="9"/>
      <c r="AQ57" s="123" t="s">
        <v>83</v>
      </c>
      <c r="AR57" s="120"/>
      <c r="AS57" s="124">
        <v>0</v>
      </c>
      <c r="AT57" s="125">
        <f>ROUND(SUM(AV57:AW57),2)</f>
        <v>0</v>
      </c>
      <c r="AU57" s="126">
        <f>'OS 101.1 UN - Smíšená ste...'!P97</f>
        <v>0</v>
      </c>
      <c r="AV57" s="125">
        <f>'OS 101.1 UN - Smíšená ste...'!J34</f>
        <v>0</v>
      </c>
      <c r="AW57" s="125">
        <f>'OS 101.1 UN - Smíšená ste...'!J35</f>
        <v>0</v>
      </c>
      <c r="AX57" s="125">
        <f>'OS 101.1 UN - Smíšená ste...'!J36</f>
        <v>0</v>
      </c>
      <c r="AY57" s="125">
        <f>'OS 101.1 UN - Smíšená ste...'!J37</f>
        <v>0</v>
      </c>
      <c r="AZ57" s="125">
        <f>'OS 101.1 UN - Smíšená ste...'!F34</f>
        <v>0</v>
      </c>
      <c r="BA57" s="125">
        <f>'OS 101.1 UN - Smíšená ste...'!F35</f>
        <v>0</v>
      </c>
      <c r="BB57" s="125">
        <f>'OS 101.1 UN - Smíšená ste...'!F36</f>
        <v>0</v>
      </c>
      <c r="BC57" s="125">
        <f>'OS 101.1 UN - Smíšená ste...'!F37</f>
        <v>0</v>
      </c>
      <c r="BD57" s="127">
        <f>'OS 101.1 UN - Smíšená ste...'!F38</f>
        <v>0</v>
      </c>
      <c r="BT57" s="128" t="s">
        <v>93</v>
      </c>
      <c r="BV57" s="128" t="s">
        <v>72</v>
      </c>
      <c r="BW57" s="128" t="s">
        <v>97</v>
      </c>
      <c r="BX57" s="128" t="s">
        <v>90</v>
      </c>
      <c r="CL57" s="128" t="s">
        <v>5</v>
      </c>
    </row>
    <row r="58" s="6" customFormat="1" ht="42.75" customHeight="1">
      <c r="A58" s="119" t="s">
        <v>80</v>
      </c>
      <c r="B58" s="120"/>
      <c r="C58" s="9"/>
      <c r="D58" s="9"/>
      <c r="E58" s="9"/>
      <c r="F58" s="121" t="s">
        <v>98</v>
      </c>
      <c r="G58" s="121"/>
      <c r="H58" s="121"/>
      <c r="I58" s="121"/>
      <c r="J58" s="121"/>
      <c r="K58" s="9"/>
      <c r="L58" s="121" t="s">
        <v>99</v>
      </c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'OS 101.2 NN - Smíšená ste...'!J31</f>
        <v>0</v>
      </c>
      <c r="AH58" s="9"/>
      <c r="AI58" s="9"/>
      <c r="AJ58" s="9"/>
      <c r="AK58" s="9"/>
      <c r="AL58" s="9"/>
      <c r="AM58" s="9"/>
      <c r="AN58" s="122">
        <f>SUM(AG58,AT58)</f>
        <v>0</v>
      </c>
      <c r="AO58" s="9"/>
      <c r="AP58" s="9"/>
      <c r="AQ58" s="123" t="s">
        <v>83</v>
      </c>
      <c r="AR58" s="120"/>
      <c r="AS58" s="124">
        <v>0</v>
      </c>
      <c r="AT58" s="125">
        <f>ROUND(SUM(AV58:AW58),2)</f>
        <v>0</v>
      </c>
      <c r="AU58" s="126">
        <f>'OS 101.2 NN - Smíšená ste...'!P90</f>
        <v>0</v>
      </c>
      <c r="AV58" s="125">
        <f>'OS 101.2 NN - Smíšená ste...'!J34</f>
        <v>0</v>
      </c>
      <c r="AW58" s="125">
        <f>'OS 101.2 NN - Smíšená ste...'!J35</f>
        <v>0</v>
      </c>
      <c r="AX58" s="125">
        <f>'OS 101.2 NN - Smíšená ste...'!J36</f>
        <v>0</v>
      </c>
      <c r="AY58" s="125">
        <f>'OS 101.2 NN - Smíšená ste...'!J37</f>
        <v>0</v>
      </c>
      <c r="AZ58" s="125">
        <f>'OS 101.2 NN - Smíšená ste...'!F34</f>
        <v>0</v>
      </c>
      <c r="BA58" s="125">
        <f>'OS 101.2 NN - Smíšená ste...'!F35</f>
        <v>0</v>
      </c>
      <c r="BB58" s="125">
        <f>'OS 101.2 NN - Smíšená ste...'!F36</f>
        <v>0</v>
      </c>
      <c r="BC58" s="125">
        <f>'OS 101.2 NN - Smíšená ste...'!F37</f>
        <v>0</v>
      </c>
      <c r="BD58" s="127">
        <f>'OS 101.2 NN - Smíšená ste...'!F38</f>
        <v>0</v>
      </c>
      <c r="BT58" s="128" t="s">
        <v>93</v>
      </c>
      <c r="BV58" s="128" t="s">
        <v>72</v>
      </c>
      <c r="BW58" s="128" t="s">
        <v>100</v>
      </c>
      <c r="BX58" s="128" t="s">
        <v>90</v>
      </c>
      <c r="CL58" s="128" t="s">
        <v>5</v>
      </c>
    </row>
    <row r="59" s="6" customFormat="1" ht="28.5" customHeight="1">
      <c r="A59" s="119" t="s">
        <v>80</v>
      </c>
      <c r="B59" s="120"/>
      <c r="C59" s="9"/>
      <c r="D59" s="9"/>
      <c r="E59" s="9"/>
      <c r="F59" s="121" t="s">
        <v>101</v>
      </c>
      <c r="G59" s="121"/>
      <c r="H59" s="121"/>
      <c r="I59" s="121"/>
      <c r="J59" s="121"/>
      <c r="K59" s="9"/>
      <c r="L59" s="121" t="s">
        <v>102</v>
      </c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'OS 101.2.UN - Smíšená ste...'!J31</f>
        <v>0</v>
      </c>
      <c r="AH59" s="9"/>
      <c r="AI59" s="9"/>
      <c r="AJ59" s="9"/>
      <c r="AK59" s="9"/>
      <c r="AL59" s="9"/>
      <c r="AM59" s="9"/>
      <c r="AN59" s="122">
        <f>SUM(AG59,AT59)</f>
        <v>0</v>
      </c>
      <c r="AO59" s="9"/>
      <c r="AP59" s="9"/>
      <c r="AQ59" s="123" t="s">
        <v>83</v>
      </c>
      <c r="AR59" s="120"/>
      <c r="AS59" s="124">
        <v>0</v>
      </c>
      <c r="AT59" s="125">
        <f>ROUND(SUM(AV59:AW59),2)</f>
        <v>0</v>
      </c>
      <c r="AU59" s="126">
        <f>'OS 101.2.UN - Smíšená ste...'!P96</f>
        <v>0</v>
      </c>
      <c r="AV59" s="125">
        <f>'OS 101.2.UN - Smíšená ste...'!J34</f>
        <v>0</v>
      </c>
      <c r="AW59" s="125">
        <f>'OS 101.2.UN - Smíšená ste...'!J35</f>
        <v>0</v>
      </c>
      <c r="AX59" s="125">
        <f>'OS 101.2.UN - Smíšená ste...'!J36</f>
        <v>0</v>
      </c>
      <c r="AY59" s="125">
        <f>'OS 101.2.UN - Smíšená ste...'!J37</f>
        <v>0</v>
      </c>
      <c r="AZ59" s="125">
        <f>'OS 101.2.UN - Smíšená ste...'!F34</f>
        <v>0</v>
      </c>
      <c r="BA59" s="125">
        <f>'OS 101.2.UN - Smíšená ste...'!F35</f>
        <v>0</v>
      </c>
      <c r="BB59" s="125">
        <f>'OS 101.2.UN - Smíšená ste...'!F36</f>
        <v>0</v>
      </c>
      <c r="BC59" s="125">
        <f>'OS 101.2.UN - Smíšená ste...'!F37</f>
        <v>0</v>
      </c>
      <c r="BD59" s="127">
        <f>'OS 101.2.UN - Smíšená ste...'!F38</f>
        <v>0</v>
      </c>
      <c r="BT59" s="128" t="s">
        <v>93</v>
      </c>
      <c r="BV59" s="128" t="s">
        <v>72</v>
      </c>
      <c r="BW59" s="128" t="s">
        <v>103</v>
      </c>
      <c r="BX59" s="128" t="s">
        <v>90</v>
      </c>
      <c r="CL59" s="128" t="s">
        <v>5</v>
      </c>
    </row>
    <row r="60" s="6" customFormat="1" ht="28.5" customHeight="1">
      <c r="A60" s="119" t="s">
        <v>80</v>
      </c>
      <c r="B60" s="120"/>
      <c r="C60" s="9"/>
      <c r="D60" s="9"/>
      <c r="E60" s="9"/>
      <c r="F60" s="121" t="s">
        <v>104</v>
      </c>
      <c r="G60" s="121"/>
      <c r="H60" s="121"/>
      <c r="I60" s="121"/>
      <c r="J60" s="121"/>
      <c r="K60" s="9"/>
      <c r="L60" s="121" t="s">
        <v>105</v>
      </c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'OS 101.3.NN - Smíšená ste...'!J31</f>
        <v>0</v>
      </c>
      <c r="AH60" s="9"/>
      <c r="AI60" s="9"/>
      <c r="AJ60" s="9"/>
      <c r="AK60" s="9"/>
      <c r="AL60" s="9"/>
      <c r="AM60" s="9"/>
      <c r="AN60" s="122">
        <f>SUM(AG60,AT60)</f>
        <v>0</v>
      </c>
      <c r="AO60" s="9"/>
      <c r="AP60" s="9"/>
      <c r="AQ60" s="123" t="s">
        <v>83</v>
      </c>
      <c r="AR60" s="120"/>
      <c r="AS60" s="124">
        <v>0</v>
      </c>
      <c r="AT60" s="125">
        <f>ROUND(SUM(AV60:AW60),2)</f>
        <v>0</v>
      </c>
      <c r="AU60" s="126">
        <f>'OS 101.3.NN - Smíšená ste...'!P90</f>
        <v>0</v>
      </c>
      <c r="AV60" s="125">
        <f>'OS 101.3.NN - Smíšená ste...'!J34</f>
        <v>0</v>
      </c>
      <c r="AW60" s="125">
        <f>'OS 101.3.NN - Smíšená ste...'!J35</f>
        <v>0</v>
      </c>
      <c r="AX60" s="125">
        <f>'OS 101.3.NN - Smíšená ste...'!J36</f>
        <v>0</v>
      </c>
      <c r="AY60" s="125">
        <f>'OS 101.3.NN - Smíšená ste...'!J37</f>
        <v>0</v>
      </c>
      <c r="AZ60" s="125">
        <f>'OS 101.3.NN - Smíšená ste...'!F34</f>
        <v>0</v>
      </c>
      <c r="BA60" s="125">
        <f>'OS 101.3.NN - Smíšená ste...'!F35</f>
        <v>0</v>
      </c>
      <c r="BB60" s="125">
        <f>'OS 101.3.NN - Smíšená ste...'!F36</f>
        <v>0</v>
      </c>
      <c r="BC60" s="125">
        <f>'OS 101.3.NN - Smíšená ste...'!F37</f>
        <v>0</v>
      </c>
      <c r="BD60" s="127">
        <f>'OS 101.3.NN - Smíšená ste...'!F38</f>
        <v>0</v>
      </c>
      <c r="BT60" s="128" t="s">
        <v>93</v>
      </c>
      <c r="BV60" s="128" t="s">
        <v>72</v>
      </c>
      <c r="BW60" s="128" t="s">
        <v>106</v>
      </c>
      <c r="BX60" s="128" t="s">
        <v>90</v>
      </c>
      <c r="CL60" s="128" t="s">
        <v>5</v>
      </c>
    </row>
    <row r="61" s="6" customFormat="1" ht="28.5" customHeight="1">
      <c r="A61" s="119" t="s">
        <v>80</v>
      </c>
      <c r="B61" s="120"/>
      <c r="C61" s="9"/>
      <c r="D61" s="9"/>
      <c r="E61" s="9"/>
      <c r="F61" s="121" t="s">
        <v>107</v>
      </c>
      <c r="G61" s="121"/>
      <c r="H61" s="121"/>
      <c r="I61" s="121"/>
      <c r="J61" s="121"/>
      <c r="K61" s="9"/>
      <c r="L61" s="121" t="s">
        <v>108</v>
      </c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2">
        <f>'OS 101.3.UN - Smíšená ste...'!J31</f>
        <v>0</v>
      </c>
      <c r="AH61" s="9"/>
      <c r="AI61" s="9"/>
      <c r="AJ61" s="9"/>
      <c r="AK61" s="9"/>
      <c r="AL61" s="9"/>
      <c r="AM61" s="9"/>
      <c r="AN61" s="122">
        <f>SUM(AG61,AT61)</f>
        <v>0</v>
      </c>
      <c r="AO61" s="9"/>
      <c r="AP61" s="9"/>
      <c r="AQ61" s="123" t="s">
        <v>83</v>
      </c>
      <c r="AR61" s="120"/>
      <c r="AS61" s="124">
        <v>0</v>
      </c>
      <c r="AT61" s="125">
        <f>ROUND(SUM(AV61:AW61),2)</f>
        <v>0</v>
      </c>
      <c r="AU61" s="126">
        <f>'OS 101.3.UN - Smíšená ste...'!P95</f>
        <v>0</v>
      </c>
      <c r="AV61" s="125">
        <f>'OS 101.3.UN - Smíšená ste...'!J34</f>
        <v>0</v>
      </c>
      <c r="AW61" s="125">
        <f>'OS 101.3.UN - Smíšená ste...'!J35</f>
        <v>0</v>
      </c>
      <c r="AX61" s="125">
        <f>'OS 101.3.UN - Smíšená ste...'!J36</f>
        <v>0</v>
      </c>
      <c r="AY61" s="125">
        <f>'OS 101.3.UN - Smíšená ste...'!J37</f>
        <v>0</v>
      </c>
      <c r="AZ61" s="125">
        <f>'OS 101.3.UN - Smíšená ste...'!F34</f>
        <v>0</v>
      </c>
      <c r="BA61" s="125">
        <f>'OS 101.3.UN - Smíšená ste...'!F35</f>
        <v>0</v>
      </c>
      <c r="BB61" s="125">
        <f>'OS 101.3.UN - Smíšená ste...'!F36</f>
        <v>0</v>
      </c>
      <c r="BC61" s="125">
        <f>'OS 101.3.UN - Smíšená ste...'!F37</f>
        <v>0</v>
      </c>
      <c r="BD61" s="127">
        <f>'OS 101.3.UN - Smíšená ste...'!F38</f>
        <v>0</v>
      </c>
      <c r="BT61" s="128" t="s">
        <v>93</v>
      </c>
      <c r="BV61" s="128" t="s">
        <v>72</v>
      </c>
      <c r="BW61" s="128" t="s">
        <v>109</v>
      </c>
      <c r="BX61" s="128" t="s">
        <v>90</v>
      </c>
      <c r="CL61" s="128" t="s">
        <v>5</v>
      </c>
    </row>
    <row r="62" s="6" customFormat="1" ht="28.5" customHeight="1">
      <c r="A62" s="119" t="s">
        <v>80</v>
      </c>
      <c r="B62" s="120"/>
      <c r="C62" s="9"/>
      <c r="D62" s="9"/>
      <c r="E62" s="9"/>
      <c r="F62" s="121" t="s">
        <v>110</v>
      </c>
      <c r="G62" s="121"/>
      <c r="H62" s="121"/>
      <c r="I62" s="121"/>
      <c r="J62" s="121"/>
      <c r="K62" s="9"/>
      <c r="L62" s="121" t="s">
        <v>111</v>
      </c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'OS 101.4.NN - Dopravní zn...'!J31</f>
        <v>0</v>
      </c>
      <c r="AH62" s="9"/>
      <c r="AI62" s="9"/>
      <c r="AJ62" s="9"/>
      <c r="AK62" s="9"/>
      <c r="AL62" s="9"/>
      <c r="AM62" s="9"/>
      <c r="AN62" s="122">
        <f>SUM(AG62,AT62)</f>
        <v>0</v>
      </c>
      <c r="AO62" s="9"/>
      <c r="AP62" s="9"/>
      <c r="AQ62" s="123" t="s">
        <v>83</v>
      </c>
      <c r="AR62" s="120"/>
      <c r="AS62" s="124">
        <v>0</v>
      </c>
      <c r="AT62" s="125">
        <f>ROUND(SUM(AV62:AW62),2)</f>
        <v>0</v>
      </c>
      <c r="AU62" s="126">
        <f>'OS 101.4.NN - Dopravní zn...'!P90</f>
        <v>0</v>
      </c>
      <c r="AV62" s="125">
        <f>'OS 101.4.NN - Dopravní zn...'!J34</f>
        <v>0</v>
      </c>
      <c r="AW62" s="125">
        <f>'OS 101.4.NN - Dopravní zn...'!J35</f>
        <v>0</v>
      </c>
      <c r="AX62" s="125">
        <f>'OS 101.4.NN - Dopravní zn...'!J36</f>
        <v>0</v>
      </c>
      <c r="AY62" s="125">
        <f>'OS 101.4.NN - Dopravní zn...'!J37</f>
        <v>0</v>
      </c>
      <c r="AZ62" s="125">
        <f>'OS 101.4.NN - Dopravní zn...'!F34</f>
        <v>0</v>
      </c>
      <c r="BA62" s="125">
        <f>'OS 101.4.NN - Dopravní zn...'!F35</f>
        <v>0</v>
      </c>
      <c r="BB62" s="125">
        <f>'OS 101.4.NN - Dopravní zn...'!F36</f>
        <v>0</v>
      </c>
      <c r="BC62" s="125">
        <f>'OS 101.4.NN - Dopravní zn...'!F37</f>
        <v>0</v>
      </c>
      <c r="BD62" s="127">
        <f>'OS 101.4.NN - Dopravní zn...'!F38</f>
        <v>0</v>
      </c>
      <c r="BT62" s="128" t="s">
        <v>93</v>
      </c>
      <c r="BV62" s="128" t="s">
        <v>72</v>
      </c>
      <c r="BW62" s="128" t="s">
        <v>112</v>
      </c>
      <c r="BX62" s="128" t="s">
        <v>90</v>
      </c>
      <c r="CL62" s="128" t="s">
        <v>5</v>
      </c>
    </row>
    <row r="63" s="6" customFormat="1" ht="28.5" customHeight="1">
      <c r="A63" s="119" t="s">
        <v>80</v>
      </c>
      <c r="B63" s="120"/>
      <c r="C63" s="9"/>
      <c r="D63" s="9"/>
      <c r="E63" s="9"/>
      <c r="F63" s="121" t="s">
        <v>113</v>
      </c>
      <c r="G63" s="121"/>
      <c r="H63" s="121"/>
      <c r="I63" s="121"/>
      <c r="J63" s="121"/>
      <c r="K63" s="9"/>
      <c r="L63" s="121" t="s">
        <v>111</v>
      </c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'OS 101.4.UN - Dopravní zn...'!J31</f>
        <v>0</v>
      </c>
      <c r="AH63" s="9"/>
      <c r="AI63" s="9"/>
      <c r="AJ63" s="9"/>
      <c r="AK63" s="9"/>
      <c r="AL63" s="9"/>
      <c r="AM63" s="9"/>
      <c r="AN63" s="122">
        <f>SUM(AG63,AT63)</f>
        <v>0</v>
      </c>
      <c r="AO63" s="9"/>
      <c r="AP63" s="9"/>
      <c r="AQ63" s="123" t="s">
        <v>83</v>
      </c>
      <c r="AR63" s="120"/>
      <c r="AS63" s="124">
        <v>0</v>
      </c>
      <c r="AT63" s="125">
        <f>ROUND(SUM(AV63:AW63),2)</f>
        <v>0</v>
      </c>
      <c r="AU63" s="126">
        <f>'OS 101.4.UN - Dopravní zn...'!P91</f>
        <v>0</v>
      </c>
      <c r="AV63" s="125">
        <f>'OS 101.4.UN - Dopravní zn...'!J34</f>
        <v>0</v>
      </c>
      <c r="AW63" s="125">
        <f>'OS 101.4.UN - Dopravní zn...'!J35</f>
        <v>0</v>
      </c>
      <c r="AX63" s="125">
        <f>'OS 101.4.UN - Dopravní zn...'!J36</f>
        <v>0</v>
      </c>
      <c r="AY63" s="125">
        <f>'OS 101.4.UN - Dopravní zn...'!J37</f>
        <v>0</v>
      </c>
      <c r="AZ63" s="125">
        <f>'OS 101.4.UN - Dopravní zn...'!F34</f>
        <v>0</v>
      </c>
      <c r="BA63" s="125">
        <f>'OS 101.4.UN - Dopravní zn...'!F35</f>
        <v>0</v>
      </c>
      <c r="BB63" s="125">
        <f>'OS 101.4.UN - Dopravní zn...'!F36</f>
        <v>0</v>
      </c>
      <c r="BC63" s="125">
        <f>'OS 101.4.UN - Dopravní zn...'!F37</f>
        <v>0</v>
      </c>
      <c r="BD63" s="127">
        <f>'OS 101.4.UN - Dopravní zn...'!F38</f>
        <v>0</v>
      </c>
      <c r="BT63" s="128" t="s">
        <v>93</v>
      </c>
      <c r="BV63" s="128" t="s">
        <v>72</v>
      </c>
      <c r="BW63" s="128" t="s">
        <v>114</v>
      </c>
      <c r="BX63" s="128" t="s">
        <v>90</v>
      </c>
      <c r="CL63" s="128" t="s">
        <v>5</v>
      </c>
    </row>
    <row r="64" s="6" customFormat="1" ht="28.5" customHeight="1">
      <c r="A64" s="119" t="s">
        <v>80</v>
      </c>
      <c r="B64" s="120"/>
      <c r="C64" s="9"/>
      <c r="D64" s="9"/>
      <c r="E64" s="121" t="s">
        <v>115</v>
      </c>
      <c r="F64" s="121"/>
      <c r="G64" s="121"/>
      <c r="H64" s="121"/>
      <c r="I64" s="121"/>
      <c r="J64" s="9"/>
      <c r="K64" s="121" t="s">
        <v>116</v>
      </c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'SO 402 NN - Veřejné osvět...'!J29</f>
        <v>0</v>
      </c>
      <c r="AH64" s="9"/>
      <c r="AI64" s="9"/>
      <c r="AJ64" s="9"/>
      <c r="AK64" s="9"/>
      <c r="AL64" s="9"/>
      <c r="AM64" s="9"/>
      <c r="AN64" s="122">
        <f>SUM(AG64,AT64)</f>
        <v>0</v>
      </c>
      <c r="AO64" s="9"/>
      <c r="AP64" s="9"/>
      <c r="AQ64" s="123" t="s">
        <v>83</v>
      </c>
      <c r="AR64" s="120"/>
      <c r="AS64" s="124">
        <v>0</v>
      </c>
      <c r="AT64" s="125">
        <f>ROUND(SUM(AV64:AW64),2)</f>
        <v>0</v>
      </c>
      <c r="AU64" s="126">
        <f>'SO 402 NN - Veřejné osvět...'!P86</f>
        <v>0</v>
      </c>
      <c r="AV64" s="125">
        <f>'SO 402 NN - Veřejné osvět...'!J32</f>
        <v>0</v>
      </c>
      <c r="AW64" s="125">
        <f>'SO 402 NN - Veřejné osvět...'!J33</f>
        <v>0</v>
      </c>
      <c r="AX64" s="125">
        <f>'SO 402 NN - Veřejné osvět...'!J34</f>
        <v>0</v>
      </c>
      <c r="AY64" s="125">
        <f>'SO 402 NN - Veřejné osvět...'!J35</f>
        <v>0</v>
      </c>
      <c r="AZ64" s="125">
        <f>'SO 402 NN - Veřejné osvět...'!F32</f>
        <v>0</v>
      </c>
      <c r="BA64" s="125">
        <f>'SO 402 NN - Veřejné osvět...'!F33</f>
        <v>0</v>
      </c>
      <c r="BB64" s="125">
        <f>'SO 402 NN - Veřejné osvět...'!F34</f>
        <v>0</v>
      </c>
      <c r="BC64" s="125">
        <f>'SO 402 NN - Veřejné osvět...'!F35</f>
        <v>0</v>
      </c>
      <c r="BD64" s="127">
        <f>'SO 402 NN - Veřejné osvět...'!F36</f>
        <v>0</v>
      </c>
      <c r="BT64" s="128" t="s">
        <v>79</v>
      </c>
      <c r="BV64" s="128" t="s">
        <v>72</v>
      </c>
      <c r="BW64" s="128" t="s">
        <v>117</v>
      </c>
      <c r="BX64" s="128" t="s">
        <v>78</v>
      </c>
      <c r="CL64" s="128" t="s">
        <v>5</v>
      </c>
    </row>
    <row r="65" s="6" customFormat="1" ht="28.5" customHeight="1">
      <c r="A65" s="119" t="s">
        <v>80</v>
      </c>
      <c r="B65" s="120"/>
      <c r="C65" s="9"/>
      <c r="D65" s="9"/>
      <c r="E65" s="121" t="s">
        <v>118</v>
      </c>
      <c r="F65" s="121"/>
      <c r="G65" s="121"/>
      <c r="H65" s="121"/>
      <c r="I65" s="121"/>
      <c r="J65" s="9"/>
      <c r="K65" s="121" t="s">
        <v>119</v>
      </c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2">
        <f>'SO 901.NN - Sadové úpravy...'!J29</f>
        <v>0</v>
      </c>
      <c r="AH65" s="9"/>
      <c r="AI65" s="9"/>
      <c r="AJ65" s="9"/>
      <c r="AK65" s="9"/>
      <c r="AL65" s="9"/>
      <c r="AM65" s="9"/>
      <c r="AN65" s="122">
        <f>SUM(AG65,AT65)</f>
        <v>0</v>
      </c>
      <c r="AO65" s="9"/>
      <c r="AP65" s="9"/>
      <c r="AQ65" s="123" t="s">
        <v>83</v>
      </c>
      <c r="AR65" s="120"/>
      <c r="AS65" s="130">
        <v>0</v>
      </c>
      <c r="AT65" s="131">
        <f>ROUND(SUM(AV65:AW65),2)</f>
        <v>0</v>
      </c>
      <c r="AU65" s="132">
        <f>'SO 901.NN - Sadové úpravy...'!P85</f>
        <v>0</v>
      </c>
      <c r="AV65" s="131">
        <f>'SO 901.NN - Sadové úpravy...'!J32</f>
        <v>0</v>
      </c>
      <c r="AW65" s="131">
        <f>'SO 901.NN - Sadové úpravy...'!J33</f>
        <v>0</v>
      </c>
      <c r="AX65" s="131">
        <f>'SO 901.NN - Sadové úpravy...'!J34</f>
        <v>0</v>
      </c>
      <c r="AY65" s="131">
        <f>'SO 901.NN - Sadové úpravy...'!J35</f>
        <v>0</v>
      </c>
      <c r="AZ65" s="131">
        <f>'SO 901.NN - Sadové úpravy...'!F32</f>
        <v>0</v>
      </c>
      <c r="BA65" s="131">
        <f>'SO 901.NN - Sadové úpravy...'!F33</f>
        <v>0</v>
      </c>
      <c r="BB65" s="131">
        <f>'SO 901.NN - Sadové úpravy...'!F34</f>
        <v>0</v>
      </c>
      <c r="BC65" s="131">
        <f>'SO 901.NN - Sadové úpravy...'!F35</f>
        <v>0</v>
      </c>
      <c r="BD65" s="133">
        <f>'SO 901.NN - Sadové úpravy...'!F36</f>
        <v>0</v>
      </c>
      <c r="BT65" s="128" t="s">
        <v>79</v>
      </c>
      <c r="BV65" s="128" t="s">
        <v>72</v>
      </c>
      <c r="BW65" s="128" t="s">
        <v>120</v>
      </c>
      <c r="BX65" s="128" t="s">
        <v>78</v>
      </c>
      <c r="CL65" s="128" t="s">
        <v>5</v>
      </c>
    </row>
    <row r="66" s="1" customFormat="1" ht="30" customHeight="1">
      <c r="B66" s="47"/>
      <c r="AR66" s="47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47"/>
    </row>
  </sheetData>
  <mergeCells count="9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AN60:AP60"/>
    <mergeCell ref="AN61:AP61"/>
    <mergeCell ref="AN62:AP62"/>
    <mergeCell ref="AN63:AP63"/>
    <mergeCell ref="AN64:AP64"/>
    <mergeCell ref="AN65:AP65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F58:J58"/>
    <mergeCell ref="C49:G49"/>
    <mergeCell ref="D52:H52"/>
    <mergeCell ref="E53:I53"/>
    <mergeCell ref="E54:I54"/>
    <mergeCell ref="E55:I55"/>
    <mergeCell ref="F56:J56"/>
    <mergeCell ref="F57:J57"/>
    <mergeCell ref="F59:J59"/>
    <mergeCell ref="F60:J60"/>
    <mergeCell ref="F61:J61"/>
    <mergeCell ref="F62:J62"/>
    <mergeCell ref="F63:J63"/>
    <mergeCell ref="E64:I64"/>
    <mergeCell ref="E65:I65"/>
    <mergeCell ref="AM46:AP46"/>
    <mergeCell ref="AS46:AT48"/>
    <mergeCell ref="AN49:AP49"/>
    <mergeCell ref="K65:AF65"/>
    <mergeCell ref="K64:AF64"/>
    <mergeCell ref="AG64:AM64"/>
    <mergeCell ref="AG63:AM63"/>
    <mergeCell ref="AG65:AM65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AG62:AM62"/>
    <mergeCell ref="L42:AO42"/>
    <mergeCell ref="AM44:AN44"/>
    <mergeCell ref="I49:AF49"/>
    <mergeCell ref="AG49:AM49"/>
    <mergeCell ref="K53:AF53"/>
    <mergeCell ref="K54:AF54"/>
    <mergeCell ref="K55:AF55"/>
    <mergeCell ref="L56:AF56"/>
    <mergeCell ref="L57:AF57"/>
    <mergeCell ref="L58:AF58"/>
    <mergeCell ref="L59:AF59"/>
    <mergeCell ref="L60:AF60"/>
    <mergeCell ref="L61:AF61"/>
    <mergeCell ref="L62:AF62"/>
    <mergeCell ref="L63:AF63"/>
    <mergeCell ref="AG51:AM51"/>
  </mergeCells>
  <hyperlinks>
    <hyperlink ref="K1:S1" location="C2" display="1) Rekapitulace stavby"/>
    <hyperlink ref="W1:AI1" location="C51" display="2) Rekapitulace objektů stavby a soupisů prací"/>
    <hyperlink ref="A53" location="'OS 001.NN - Vedlejší rozp...'!C2" display="/"/>
    <hyperlink ref="A54" location="'OS 001.UN - Vedlejší rozp...'!C2" display="/"/>
    <hyperlink ref="A56" location="'OS 101.1 NN - Smíšená ste...'!C2" display="/"/>
    <hyperlink ref="A57" location="'OS 101.1 UN - Smíšená ste...'!C2" display="/"/>
    <hyperlink ref="A58" location="'OS 101.2 NN - Smíšená ste...'!C2" display="/"/>
    <hyperlink ref="A59" location="'OS 101.2.UN - Smíšená ste...'!C2" display="/"/>
    <hyperlink ref="A60" location="'OS 101.3.NN - Smíšená ste...'!C2" display="/"/>
    <hyperlink ref="A61" location="'OS 101.3.UN - Smíšená ste...'!C2" display="/"/>
    <hyperlink ref="A62" location="'OS 101.4.NN - Dopravní zn...'!C2" display="/"/>
    <hyperlink ref="A63" location="'OS 101.4.UN - Dopravní zn...'!C2" display="/"/>
    <hyperlink ref="A64" location="'SO 402 NN - Veřejné osvět...'!C2" display="/"/>
    <hyperlink ref="A65" location="'SO 901.NN - Sadové úpravy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112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1280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ROUND(SUM(BE90:BE100), 2)</f>
        <v>0</v>
      </c>
      <c r="G34" s="48"/>
      <c r="H34" s="48"/>
      <c r="I34" s="156">
        <v>0.20999999999999999</v>
      </c>
      <c r="J34" s="155">
        <f>ROUND(ROUND((SUM(BE90:BE100)),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ROUND(SUM(BF90:BF100), 2)</f>
        <v>0</v>
      </c>
      <c r="G35" s="48"/>
      <c r="H35" s="48"/>
      <c r="I35" s="156">
        <v>0.14999999999999999</v>
      </c>
      <c r="J35" s="155">
        <f>ROUND(ROUND((SUM(BF90:BF100)),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ROUND(SUM(BG90:BG100),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ROUND(SUM(BH90:BH100),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ROUND(SUM(BI90:BI100),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101.4.NN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241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232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233</v>
      </c>
      <c r="I81" s="187"/>
      <c r="L81" s="47"/>
    </row>
    <row r="82" s="1" customFormat="1" ht="17.25" customHeight="1">
      <c r="B82" s="47"/>
      <c r="E82" s="78" t="str">
        <f>E13</f>
        <v>OS 101.4.NN - Dopravní značení - 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0.0018999999999999998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242</v>
      </c>
      <c r="F91" s="202" t="s">
        <v>243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0.0018999999999999998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198</v>
      </c>
      <c r="F92" s="211" t="s">
        <v>413</v>
      </c>
      <c r="I92" s="203"/>
      <c r="J92" s="212">
        <f>BK92</f>
        <v>0</v>
      </c>
      <c r="L92" s="200"/>
      <c r="M92" s="205"/>
      <c r="N92" s="206"/>
      <c r="O92" s="206"/>
      <c r="P92" s="207">
        <f>SUM(P93:P100)</f>
        <v>0</v>
      </c>
      <c r="Q92" s="206"/>
      <c r="R92" s="207">
        <f>SUM(R93:R100)</f>
        <v>0.0018999999999999998</v>
      </c>
      <c r="S92" s="206"/>
      <c r="T92" s="208">
        <f>SUM(T93:T100)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SUM(BK93:BK100)</f>
        <v>0</v>
      </c>
    </row>
    <row r="93" s="1" customFormat="1" ht="25.5" customHeight="1">
      <c r="B93" s="213"/>
      <c r="C93" s="214" t="s">
        <v>77</v>
      </c>
      <c r="D93" s="214" t="s">
        <v>162</v>
      </c>
      <c r="E93" s="215" t="s">
        <v>430</v>
      </c>
      <c r="F93" s="216" t="s">
        <v>431</v>
      </c>
      <c r="G93" s="217" t="s">
        <v>398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0.00069999999999999999</v>
      </c>
      <c r="R93" s="223">
        <f>Q93*H93</f>
        <v>0.00069999999999999999</v>
      </c>
      <c r="S93" s="223">
        <v>0</v>
      </c>
      <c r="T93" s="224">
        <f>S93*H93</f>
        <v>0</v>
      </c>
      <c r="AR93" s="25" t="s">
        <v>175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175</v>
      </c>
      <c r="BM93" s="25" t="s">
        <v>1281</v>
      </c>
    </row>
    <row r="94" s="14" customFormat="1">
      <c r="B94" s="248"/>
      <c r="D94" s="232" t="s">
        <v>249</v>
      </c>
      <c r="E94" s="249" t="s">
        <v>5</v>
      </c>
      <c r="F94" s="250" t="s">
        <v>1282</v>
      </c>
      <c r="H94" s="249" t="s">
        <v>5</v>
      </c>
      <c r="I94" s="251"/>
      <c r="L94" s="248"/>
      <c r="M94" s="252"/>
      <c r="N94" s="253"/>
      <c r="O94" s="253"/>
      <c r="P94" s="253"/>
      <c r="Q94" s="253"/>
      <c r="R94" s="253"/>
      <c r="S94" s="253"/>
      <c r="T94" s="254"/>
      <c r="AT94" s="249" t="s">
        <v>249</v>
      </c>
      <c r="AU94" s="249" t="s">
        <v>79</v>
      </c>
      <c r="AV94" s="14" t="s">
        <v>77</v>
      </c>
      <c r="AW94" s="14" t="s">
        <v>34</v>
      </c>
      <c r="AX94" s="14" t="s">
        <v>70</v>
      </c>
      <c r="AY94" s="249" t="s">
        <v>159</v>
      </c>
    </row>
    <row r="95" s="12" customFormat="1">
      <c r="B95" s="231"/>
      <c r="D95" s="232" t="s">
        <v>249</v>
      </c>
      <c r="E95" s="233" t="s">
        <v>5</v>
      </c>
      <c r="F95" s="234" t="s">
        <v>77</v>
      </c>
      <c r="H95" s="235">
        <v>1</v>
      </c>
      <c r="I95" s="236"/>
      <c r="L95" s="231"/>
      <c r="M95" s="237"/>
      <c r="N95" s="238"/>
      <c r="O95" s="238"/>
      <c r="P95" s="238"/>
      <c r="Q95" s="238"/>
      <c r="R95" s="238"/>
      <c r="S95" s="238"/>
      <c r="T95" s="239"/>
      <c r="AT95" s="233" t="s">
        <v>249</v>
      </c>
      <c r="AU95" s="233" t="s">
        <v>79</v>
      </c>
      <c r="AV95" s="12" t="s">
        <v>79</v>
      </c>
      <c r="AW95" s="12" t="s">
        <v>34</v>
      </c>
      <c r="AX95" s="12" t="s">
        <v>70</v>
      </c>
      <c r="AY95" s="233" t="s">
        <v>159</v>
      </c>
    </row>
    <row r="96" s="13" customFormat="1">
      <c r="B96" s="240"/>
      <c r="D96" s="232" t="s">
        <v>249</v>
      </c>
      <c r="E96" s="241" t="s">
        <v>5</v>
      </c>
      <c r="F96" s="242" t="s">
        <v>251</v>
      </c>
      <c r="H96" s="243">
        <v>1</v>
      </c>
      <c r="I96" s="244"/>
      <c r="L96" s="240"/>
      <c r="M96" s="245"/>
      <c r="N96" s="246"/>
      <c r="O96" s="246"/>
      <c r="P96" s="246"/>
      <c r="Q96" s="246"/>
      <c r="R96" s="246"/>
      <c r="S96" s="246"/>
      <c r="T96" s="247"/>
      <c r="AT96" s="241" t="s">
        <v>249</v>
      </c>
      <c r="AU96" s="241" t="s">
        <v>79</v>
      </c>
      <c r="AV96" s="13" t="s">
        <v>175</v>
      </c>
      <c r="AW96" s="13" t="s">
        <v>34</v>
      </c>
      <c r="AX96" s="13" t="s">
        <v>77</v>
      </c>
      <c r="AY96" s="241" t="s">
        <v>159</v>
      </c>
    </row>
    <row r="97" s="1" customFormat="1" ht="16.5" customHeight="1">
      <c r="B97" s="213"/>
      <c r="C97" s="255" t="s">
        <v>79</v>
      </c>
      <c r="D97" s="255" t="s">
        <v>395</v>
      </c>
      <c r="E97" s="256" t="s">
        <v>1283</v>
      </c>
      <c r="F97" s="257" t="s">
        <v>1284</v>
      </c>
      <c r="G97" s="258" t="s">
        <v>398</v>
      </c>
      <c r="H97" s="259">
        <v>1</v>
      </c>
      <c r="I97" s="260"/>
      <c r="J97" s="261">
        <f>ROUND(I97*H97,2)</f>
        <v>0</v>
      </c>
      <c r="K97" s="257" t="s">
        <v>166</v>
      </c>
      <c r="L97" s="262"/>
      <c r="M97" s="263" t="s">
        <v>5</v>
      </c>
      <c r="N97" s="264" t="s">
        <v>41</v>
      </c>
      <c r="O97" s="48"/>
      <c r="P97" s="223">
        <f>O97*H97</f>
        <v>0</v>
      </c>
      <c r="Q97" s="223">
        <v>0.0011999999999999999</v>
      </c>
      <c r="R97" s="223">
        <f>Q97*H97</f>
        <v>0.0011999999999999999</v>
      </c>
      <c r="S97" s="223">
        <v>0</v>
      </c>
      <c r="T97" s="224">
        <f>S97*H97</f>
        <v>0</v>
      </c>
      <c r="AR97" s="25" t="s">
        <v>194</v>
      </c>
      <c r="AT97" s="25" t="s">
        <v>395</v>
      </c>
      <c r="AU97" s="25" t="s">
        <v>79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175</v>
      </c>
      <c r="BM97" s="25" t="s">
        <v>1285</v>
      </c>
    </row>
    <row r="98" s="14" customFormat="1">
      <c r="B98" s="248"/>
      <c r="D98" s="232" t="s">
        <v>249</v>
      </c>
      <c r="E98" s="249" t="s">
        <v>5</v>
      </c>
      <c r="F98" s="250" t="s">
        <v>1282</v>
      </c>
      <c r="H98" s="249" t="s">
        <v>5</v>
      </c>
      <c r="I98" s="251"/>
      <c r="L98" s="248"/>
      <c r="M98" s="252"/>
      <c r="N98" s="253"/>
      <c r="O98" s="253"/>
      <c r="P98" s="253"/>
      <c r="Q98" s="253"/>
      <c r="R98" s="253"/>
      <c r="S98" s="253"/>
      <c r="T98" s="254"/>
      <c r="AT98" s="249" t="s">
        <v>249</v>
      </c>
      <c r="AU98" s="249" t="s">
        <v>79</v>
      </c>
      <c r="AV98" s="14" t="s">
        <v>77</v>
      </c>
      <c r="AW98" s="14" t="s">
        <v>34</v>
      </c>
      <c r="AX98" s="14" t="s">
        <v>70</v>
      </c>
      <c r="AY98" s="249" t="s">
        <v>159</v>
      </c>
    </row>
    <row r="99" s="12" customFormat="1">
      <c r="B99" s="231"/>
      <c r="D99" s="232" t="s">
        <v>249</v>
      </c>
      <c r="E99" s="233" t="s">
        <v>5</v>
      </c>
      <c r="F99" s="234" t="s">
        <v>77</v>
      </c>
      <c r="H99" s="235">
        <v>1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249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249</v>
      </c>
      <c r="E100" s="241" t="s">
        <v>5</v>
      </c>
      <c r="F100" s="242" t="s">
        <v>251</v>
      </c>
      <c r="H100" s="243">
        <v>1</v>
      </c>
      <c r="I100" s="244"/>
      <c r="L100" s="240"/>
      <c r="M100" s="265"/>
      <c r="N100" s="266"/>
      <c r="O100" s="266"/>
      <c r="P100" s="266"/>
      <c r="Q100" s="266"/>
      <c r="R100" s="266"/>
      <c r="S100" s="266"/>
      <c r="T100" s="267"/>
      <c r="AT100" s="241" t="s">
        <v>249</v>
      </c>
      <c r="AU100" s="241" t="s">
        <v>79</v>
      </c>
      <c r="AV100" s="13" t="s">
        <v>175</v>
      </c>
      <c r="AW100" s="13" t="s">
        <v>34</v>
      </c>
      <c r="AX100" s="13" t="s">
        <v>77</v>
      </c>
      <c r="AY100" s="241" t="s">
        <v>159</v>
      </c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164"/>
      <c r="J101" s="69"/>
      <c r="K101" s="69"/>
      <c r="L101" s="47"/>
    </row>
  </sheetData>
  <autoFilter ref="C89:K10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1286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ROUND(J91,2)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ROUND(SUM(BE91:BE111), 2)</f>
        <v>0</v>
      </c>
      <c r="G34" s="48"/>
      <c r="H34" s="48"/>
      <c r="I34" s="156">
        <v>0.20999999999999999</v>
      </c>
      <c r="J34" s="155">
        <f>ROUND(ROUND((SUM(BE91:BE111)),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ROUND(SUM(BF91:BF111), 2)</f>
        <v>0</v>
      </c>
      <c r="G35" s="48"/>
      <c r="H35" s="48"/>
      <c r="I35" s="156">
        <v>0.14999999999999999</v>
      </c>
      <c r="J35" s="155">
        <f>ROUND(ROUND((SUM(BF91:BF111)),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ROUND(SUM(BG91:BG111),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ROUND(SUM(BH91:BH111),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ROUND(SUM(BI91:BI111),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101.4.UN - Dopravní značení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J91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J92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J93</f>
        <v>0</v>
      </c>
      <c r="K66" s="186"/>
    </row>
    <row r="67" s="9" customFormat="1" ht="19.92" customHeight="1">
      <c r="B67" s="180"/>
      <c r="C67" s="181"/>
      <c r="D67" s="182" t="s">
        <v>241</v>
      </c>
      <c r="E67" s="183"/>
      <c r="F67" s="183"/>
      <c r="G67" s="183"/>
      <c r="H67" s="183"/>
      <c r="I67" s="184"/>
      <c r="J67" s="185">
        <f>J98</f>
        <v>0</v>
      </c>
      <c r="K67" s="186"/>
    </row>
    <row r="68" s="1" customFormat="1" ht="21.84" customHeight="1">
      <c r="B68" s="47"/>
      <c r="C68" s="48"/>
      <c r="D68" s="48"/>
      <c r="E68" s="48"/>
      <c r="F68" s="48"/>
      <c r="G68" s="48"/>
      <c r="H68" s="48"/>
      <c r="I68" s="142"/>
      <c r="J68" s="48"/>
      <c r="K68" s="52"/>
    </row>
    <row r="69" s="1" customFormat="1" ht="6.96" customHeight="1">
      <c r="B69" s="68"/>
      <c r="C69" s="69"/>
      <c r="D69" s="69"/>
      <c r="E69" s="69"/>
      <c r="F69" s="69"/>
      <c r="G69" s="69"/>
      <c r="H69" s="69"/>
      <c r="I69" s="164"/>
      <c r="J69" s="69"/>
      <c r="K69" s="70"/>
    </row>
    <row r="73" s="1" customFormat="1" ht="6.96" customHeight="1">
      <c r="B73" s="71"/>
      <c r="C73" s="72"/>
      <c r="D73" s="72"/>
      <c r="E73" s="72"/>
      <c r="F73" s="72"/>
      <c r="G73" s="72"/>
      <c r="H73" s="72"/>
      <c r="I73" s="165"/>
      <c r="J73" s="72"/>
      <c r="K73" s="72"/>
      <c r="L73" s="47"/>
    </row>
    <row r="74" s="1" customFormat="1" ht="36.96" customHeight="1">
      <c r="B74" s="47"/>
      <c r="C74" s="73" t="s">
        <v>142</v>
      </c>
      <c r="I74" s="187"/>
      <c r="L74" s="47"/>
    </row>
    <row r="75" s="1" customFormat="1" ht="6.96" customHeight="1">
      <c r="B75" s="47"/>
      <c r="I75" s="187"/>
      <c r="L75" s="47"/>
    </row>
    <row r="76" s="1" customFormat="1" ht="14.4" customHeight="1">
      <c r="B76" s="47"/>
      <c r="C76" s="75" t="s">
        <v>19</v>
      </c>
      <c r="I76" s="187"/>
      <c r="L76" s="47"/>
    </row>
    <row r="77" s="1" customFormat="1" ht="16.5" customHeight="1">
      <c r="B77" s="47"/>
      <c r="E77" s="188" t="str">
        <f>E7</f>
        <v>Cyklostezka Bratrušov - 1.rozpočet</v>
      </c>
      <c r="F77" s="75"/>
      <c r="G77" s="75"/>
      <c r="H77" s="75"/>
      <c r="I77" s="187"/>
      <c r="L77" s="47"/>
    </row>
    <row r="78">
      <c r="B78" s="29"/>
      <c r="C78" s="75" t="s">
        <v>127</v>
      </c>
      <c r="L78" s="29"/>
    </row>
    <row r="79" ht="16.5" customHeight="1">
      <c r="B79" s="29"/>
      <c r="E79" s="188" t="s">
        <v>128</v>
      </c>
      <c r="L79" s="29"/>
    </row>
    <row r="80">
      <c r="B80" s="29"/>
      <c r="C80" s="75" t="s">
        <v>129</v>
      </c>
      <c r="L80" s="29"/>
    </row>
    <row r="81" s="1" customFormat="1" ht="16.5" customHeight="1">
      <c r="B81" s="47"/>
      <c r="E81" s="230" t="s">
        <v>232</v>
      </c>
      <c r="F81" s="1"/>
      <c r="G81" s="1"/>
      <c r="H81" s="1"/>
      <c r="I81" s="187"/>
      <c r="L81" s="47"/>
    </row>
    <row r="82" s="1" customFormat="1" ht="14.4" customHeight="1">
      <c r="B82" s="47"/>
      <c r="C82" s="75" t="s">
        <v>233</v>
      </c>
      <c r="I82" s="187"/>
      <c r="L82" s="47"/>
    </row>
    <row r="83" s="1" customFormat="1" ht="17.25" customHeight="1">
      <c r="B83" s="47"/>
      <c r="E83" s="78" t="str">
        <f>E13</f>
        <v>OS 101.4.UN - Dopravní značení - uznatelné náklady</v>
      </c>
      <c r="F83" s="1"/>
      <c r="G83" s="1"/>
      <c r="H83" s="1"/>
      <c r="I83" s="187"/>
      <c r="L83" s="47"/>
    </row>
    <row r="84" s="1" customFormat="1" ht="6.96" customHeight="1">
      <c r="B84" s="47"/>
      <c r="I84" s="187"/>
      <c r="L84" s="47"/>
    </row>
    <row r="85" s="1" customFormat="1" ht="18" customHeight="1">
      <c r="B85" s="47"/>
      <c r="C85" s="75" t="s">
        <v>23</v>
      </c>
      <c r="F85" s="189" t="str">
        <f>F16</f>
        <v>Bratrušov</v>
      </c>
      <c r="I85" s="190" t="s">
        <v>25</v>
      </c>
      <c r="J85" s="80" t="str">
        <f>IF(J16="","",J16)</f>
        <v>5.6.2017</v>
      </c>
      <c r="L85" s="47"/>
    </row>
    <row r="86" s="1" customFormat="1" ht="6.96" customHeight="1">
      <c r="B86" s="47"/>
      <c r="I86" s="187"/>
      <c r="L86" s="47"/>
    </row>
    <row r="87" s="1" customFormat="1">
      <c r="B87" s="47"/>
      <c r="C87" s="75" t="s">
        <v>27</v>
      </c>
      <c r="F87" s="189" t="str">
        <f>E19</f>
        <v xml:space="preserve"> </v>
      </c>
      <c r="I87" s="190" t="s">
        <v>33</v>
      </c>
      <c r="J87" s="189" t="str">
        <f>E25</f>
        <v xml:space="preserve"> </v>
      </c>
      <c r="L87" s="47"/>
    </row>
    <row r="88" s="1" customFormat="1" ht="14.4" customHeight="1">
      <c r="B88" s="47"/>
      <c r="C88" s="75" t="s">
        <v>31</v>
      </c>
      <c r="F88" s="189" t="str">
        <f>IF(E22="","",E22)</f>
        <v/>
      </c>
      <c r="I88" s="187"/>
      <c r="L88" s="47"/>
    </row>
    <row r="89" s="1" customFormat="1" ht="10.32" customHeight="1">
      <c r="B89" s="47"/>
      <c r="I89" s="187"/>
      <c r="L89" s="47"/>
    </row>
    <row r="90" s="10" customFormat="1" ht="29.28" customHeight="1">
      <c r="B90" s="191"/>
      <c r="C90" s="192" t="s">
        <v>143</v>
      </c>
      <c r="D90" s="193" t="s">
        <v>55</v>
      </c>
      <c r="E90" s="193" t="s">
        <v>51</v>
      </c>
      <c r="F90" s="193" t="s">
        <v>144</v>
      </c>
      <c r="G90" s="193" t="s">
        <v>145</v>
      </c>
      <c r="H90" s="193" t="s">
        <v>146</v>
      </c>
      <c r="I90" s="194" t="s">
        <v>147</v>
      </c>
      <c r="J90" s="193" t="s">
        <v>133</v>
      </c>
      <c r="K90" s="195" t="s">
        <v>148</v>
      </c>
      <c r="L90" s="191"/>
      <c r="M90" s="93" t="s">
        <v>149</v>
      </c>
      <c r="N90" s="94" t="s">
        <v>40</v>
      </c>
      <c r="O90" s="94" t="s">
        <v>150</v>
      </c>
      <c r="P90" s="94" t="s">
        <v>151</v>
      </c>
      <c r="Q90" s="94" t="s">
        <v>152</v>
      </c>
      <c r="R90" s="94" t="s">
        <v>153</v>
      </c>
      <c r="S90" s="94" t="s">
        <v>154</v>
      </c>
      <c r="T90" s="95" t="s">
        <v>155</v>
      </c>
    </row>
    <row r="91" s="1" customFormat="1" ht="29.28" customHeight="1">
      <c r="B91" s="47"/>
      <c r="C91" s="97" t="s">
        <v>134</v>
      </c>
      <c r="I91" s="187"/>
      <c r="J91" s="196">
        <f>BK91</f>
        <v>0</v>
      </c>
      <c r="L91" s="47"/>
      <c r="M91" s="96"/>
      <c r="N91" s="83"/>
      <c r="O91" s="83"/>
      <c r="P91" s="197">
        <f>P92</f>
        <v>0</v>
      </c>
      <c r="Q91" s="83"/>
      <c r="R91" s="197">
        <f>R92</f>
        <v>1.6310800000000001</v>
      </c>
      <c r="S91" s="83"/>
      <c r="T91" s="198">
        <f>T92</f>
        <v>0</v>
      </c>
      <c r="AT91" s="25" t="s">
        <v>69</v>
      </c>
      <c r="AU91" s="25" t="s">
        <v>135</v>
      </c>
      <c r="BK91" s="199">
        <f>BK92</f>
        <v>0</v>
      </c>
    </row>
    <row r="92" s="11" customFormat="1" ht="37.44001" customHeight="1">
      <c r="B92" s="200"/>
      <c r="D92" s="201" t="s">
        <v>69</v>
      </c>
      <c r="E92" s="202" t="s">
        <v>242</v>
      </c>
      <c r="F92" s="202" t="s">
        <v>243</v>
      </c>
      <c r="I92" s="203"/>
      <c r="J92" s="204">
        <f>BK92</f>
        <v>0</v>
      </c>
      <c r="L92" s="200"/>
      <c r="M92" s="205"/>
      <c r="N92" s="206"/>
      <c r="O92" s="206"/>
      <c r="P92" s="207">
        <f>P93+P98</f>
        <v>0</v>
      </c>
      <c r="Q92" s="206"/>
      <c r="R92" s="207">
        <f>R93+R98</f>
        <v>1.6310800000000001</v>
      </c>
      <c r="S92" s="206"/>
      <c r="T92" s="208">
        <f>T93+T98</f>
        <v>0</v>
      </c>
      <c r="AR92" s="201" t="s">
        <v>77</v>
      </c>
      <c r="AT92" s="209" t="s">
        <v>69</v>
      </c>
      <c r="AU92" s="209" t="s">
        <v>70</v>
      </c>
      <c r="AY92" s="201" t="s">
        <v>159</v>
      </c>
      <c r="BK92" s="210">
        <f>BK93+BK98</f>
        <v>0</v>
      </c>
    </row>
    <row r="93" s="11" customFormat="1" ht="19.92" customHeight="1">
      <c r="B93" s="200"/>
      <c r="D93" s="201" t="s">
        <v>69</v>
      </c>
      <c r="E93" s="211" t="s">
        <v>77</v>
      </c>
      <c r="F93" s="211" t="s">
        <v>244</v>
      </c>
      <c r="I93" s="203"/>
      <c r="J93" s="212">
        <f>BK93</f>
        <v>0</v>
      </c>
      <c r="L93" s="200"/>
      <c r="M93" s="205"/>
      <c r="N93" s="206"/>
      <c r="O93" s="206"/>
      <c r="P93" s="207">
        <f>SUM(P94:P97)</f>
        <v>0</v>
      </c>
      <c r="Q93" s="206"/>
      <c r="R93" s="207">
        <f>SUM(R94:R97)</f>
        <v>0</v>
      </c>
      <c r="S93" s="206"/>
      <c r="T93" s="208">
        <f>SUM(T94:T97)</f>
        <v>0</v>
      </c>
      <c r="AR93" s="201" t="s">
        <v>77</v>
      </c>
      <c r="AT93" s="209" t="s">
        <v>69</v>
      </c>
      <c r="AU93" s="209" t="s">
        <v>77</v>
      </c>
      <c r="AY93" s="201" t="s">
        <v>159</v>
      </c>
      <c r="BK93" s="210">
        <f>SUM(BK94:BK97)</f>
        <v>0</v>
      </c>
    </row>
    <row r="94" s="1" customFormat="1" ht="38.25" customHeight="1">
      <c r="B94" s="213"/>
      <c r="C94" s="214" t="s">
        <v>77</v>
      </c>
      <c r="D94" s="214" t="s">
        <v>162</v>
      </c>
      <c r="E94" s="215" t="s">
        <v>1287</v>
      </c>
      <c r="F94" s="216" t="s">
        <v>1288</v>
      </c>
      <c r="G94" s="217" t="s">
        <v>247</v>
      </c>
      <c r="H94" s="218">
        <v>1.0600000000000001</v>
      </c>
      <c r="I94" s="219"/>
      <c r="J94" s="220">
        <f>ROUND(I94*H94,2)</f>
        <v>0</v>
      </c>
      <c r="K94" s="216" t="s">
        <v>166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175</v>
      </c>
      <c r="AT94" s="25" t="s">
        <v>162</v>
      </c>
      <c r="AU94" s="25" t="s">
        <v>79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175</v>
      </c>
      <c r="BM94" s="25" t="s">
        <v>1289</v>
      </c>
    </row>
    <row r="95" s="14" customFormat="1">
      <c r="B95" s="248"/>
      <c r="D95" s="232" t="s">
        <v>249</v>
      </c>
      <c r="E95" s="249" t="s">
        <v>5</v>
      </c>
      <c r="F95" s="250" t="s">
        <v>1290</v>
      </c>
      <c r="H95" s="249" t="s">
        <v>5</v>
      </c>
      <c r="I95" s="251"/>
      <c r="L95" s="248"/>
      <c r="M95" s="252"/>
      <c r="N95" s="253"/>
      <c r="O95" s="253"/>
      <c r="P95" s="253"/>
      <c r="Q95" s="253"/>
      <c r="R95" s="253"/>
      <c r="S95" s="253"/>
      <c r="T95" s="254"/>
      <c r="AT95" s="249" t="s">
        <v>249</v>
      </c>
      <c r="AU95" s="249" t="s">
        <v>79</v>
      </c>
      <c r="AV95" s="14" t="s">
        <v>77</v>
      </c>
      <c r="AW95" s="14" t="s">
        <v>34</v>
      </c>
      <c r="AX95" s="14" t="s">
        <v>70</v>
      </c>
      <c r="AY95" s="249" t="s">
        <v>159</v>
      </c>
    </row>
    <row r="96" s="12" customFormat="1">
      <c r="B96" s="231"/>
      <c r="D96" s="232" t="s">
        <v>249</v>
      </c>
      <c r="E96" s="233" t="s">
        <v>5</v>
      </c>
      <c r="F96" s="234" t="s">
        <v>1291</v>
      </c>
      <c r="H96" s="235">
        <v>1.0600000000000001</v>
      </c>
      <c r="I96" s="236"/>
      <c r="L96" s="231"/>
      <c r="M96" s="237"/>
      <c r="N96" s="238"/>
      <c r="O96" s="238"/>
      <c r="P96" s="238"/>
      <c r="Q96" s="238"/>
      <c r="R96" s="238"/>
      <c r="S96" s="238"/>
      <c r="T96" s="239"/>
      <c r="AT96" s="233" t="s">
        <v>249</v>
      </c>
      <c r="AU96" s="233" t="s">
        <v>79</v>
      </c>
      <c r="AV96" s="12" t="s">
        <v>79</v>
      </c>
      <c r="AW96" s="12" t="s">
        <v>34</v>
      </c>
      <c r="AX96" s="12" t="s">
        <v>70</v>
      </c>
      <c r="AY96" s="233" t="s">
        <v>159</v>
      </c>
    </row>
    <row r="97" s="13" customFormat="1">
      <c r="B97" s="240"/>
      <c r="D97" s="232" t="s">
        <v>249</v>
      </c>
      <c r="E97" s="241" t="s">
        <v>5</v>
      </c>
      <c r="F97" s="242" t="s">
        <v>251</v>
      </c>
      <c r="H97" s="243">
        <v>1.0600000000000001</v>
      </c>
      <c r="I97" s="244"/>
      <c r="L97" s="240"/>
      <c r="M97" s="245"/>
      <c r="N97" s="246"/>
      <c r="O97" s="246"/>
      <c r="P97" s="246"/>
      <c r="Q97" s="246"/>
      <c r="R97" s="246"/>
      <c r="S97" s="246"/>
      <c r="T97" s="247"/>
      <c r="AT97" s="241" t="s">
        <v>249</v>
      </c>
      <c r="AU97" s="241" t="s">
        <v>79</v>
      </c>
      <c r="AV97" s="13" t="s">
        <v>175</v>
      </c>
      <c r="AW97" s="13" t="s">
        <v>34</v>
      </c>
      <c r="AX97" s="13" t="s">
        <v>77</v>
      </c>
      <c r="AY97" s="241" t="s">
        <v>159</v>
      </c>
    </row>
    <row r="98" s="11" customFormat="1" ht="29.88" customHeight="1">
      <c r="B98" s="200"/>
      <c r="D98" s="201" t="s">
        <v>69</v>
      </c>
      <c r="E98" s="211" t="s">
        <v>198</v>
      </c>
      <c r="F98" s="211" t="s">
        <v>413</v>
      </c>
      <c r="I98" s="203"/>
      <c r="J98" s="212">
        <f>BK98</f>
        <v>0</v>
      </c>
      <c r="L98" s="200"/>
      <c r="M98" s="205"/>
      <c r="N98" s="206"/>
      <c r="O98" s="206"/>
      <c r="P98" s="207">
        <f>SUM(P99:P111)</f>
        <v>0</v>
      </c>
      <c r="Q98" s="206"/>
      <c r="R98" s="207">
        <f>SUM(R99:R111)</f>
        <v>1.6310800000000001</v>
      </c>
      <c r="S98" s="206"/>
      <c r="T98" s="208">
        <f>SUM(T99:T111)</f>
        <v>0</v>
      </c>
      <c r="AR98" s="201" t="s">
        <v>77</v>
      </c>
      <c r="AT98" s="209" t="s">
        <v>69</v>
      </c>
      <c r="AU98" s="209" t="s">
        <v>77</v>
      </c>
      <c r="AY98" s="201" t="s">
        <v>159</v>
      </c>
      <c r="BK98" s="210">
        <f>SUM(BK99:BK111)</f>
        <v>0</v>
      </c>
    </row>
    <row r="99" s="1" customFormat="1" ht="25.5" customHeight="1">
      <c r="B99" s="213"/>
      <c r="C99" s="214" t="s">
        <v>79</v>
      </c>
      <c r="D99" s="214" t="s">
        <v>162</v>
      </c>
      <c r="E99" s="215" t="s">
        <v>430</v>
      </c>
      <c r="F99" s="216" t="s">
        <v>431</v>
      </c>
      <c r="G99" s="217" t="s">
        <v>398</v>
      </c>
      <c r="H99" s="218">
        <v>24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0.00069999999999999999</v>
      </c>
      <c r="R99" s="223">
        <f>Q99*H99</f>
        <v>0.016799999999999999</v>
      </c>
      <c r="S99" s="223">
        <v>0</v>
      </c>
      <c r="T99" s="224">
        <f>S99*H99</f>
        <v>0</v>
      </c>
      <c r="AR99" s="25" t="s">
        <v>175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175</v>
      </c>
      <c r="BM99" s="25" t="s">
        <v>1292</v>
      </c>
    </row>
    <row r="100" s="14" customFormat="1">
      <c r="B100" s="248"/>
      <c r="D100" s="232" t="s">
        <v>249</v>
      </c>
      <c r="E100" s="249" t="s">
        <v>5</v>
      </c>
      <c r="F100" s="250" t="s">
        <v>1293</v>
      </c>
      <c r="H100" s="249" t="s">
        <v>5</v>
      </c>
      <c r="I100" s="251"/>
      <c r="L100" s="248"/>
      <c r="M100" s="252"/>
      <c r="N100" s="253"/>
      <c r="O100" s="253"/>
      <c r="P100" s="253"/>
      <c r="Q100" s="253"/>
      <c r="R100" s="253"/>
      <c r="S100" s="253"/>
      <c r="T100" s="254"/>
      <c r="AT100" s="249" t="s">
        <v>249</v>
      </c>
      <c r="AU100" s="249" t="s">
        <v>79</v>
      </c>
      <c r="AV100" s="14" t="s">
        <v>77</v>
      </c>
      <c r="AW100" s="14" t="s">
        <v>34</v>
      </c>
      <c r="AX100" s="14" t="s">
        <v>70</v>
      </c>
      <c r="AY100" s="249" t="s">
        <v>159</v>
      </c>
    </row>
    <row r="101" s="12" customFormat="1">
      <c r="B101" s="231"/>
      <c r="D101" s="232" t="s">
        <v>249</v>
      </c>
      <c r="E101" s="233" t="s">
        <v>5</v>
      </c>
      <c r="F101" s="234" t="s">
        <v>1294</v>
      </c>
      <c r="H101" s="235">
        <v>24</v>
      </c>
      <c r="I101" s="236"/>
      <c r="L101" s="231"/>
      <c r="M101" s="237"/>
      <c r="N101" s="238"/>
      <c r="O101" s="238"/>
      <c r="P101" s="238"/>
      <c r="Q101" s="238"/>
      <c r="R101" s="238"/>
      <c r="S101" s="238"/>
      <c r="T101" s="239"/>
      <c r="AT101" s="233" t="s">
        <v>249</v>
      </c>
      <c r="AU101" s="233" t="s">
        <v>79</v>
      </c>
      <c r="AV101" s="12" t="s">
        <v>79</v>
      </c>
      <c r="AW101" s="12" t="s">
        <v>34</v>
      </c>
      <c r="AX101" s="12" t="s">
        <v>70</v>
      </c>
      <c r="AY101" s="233" t="s">
        <v>159</v>
      </c>
    </row>
    <row r="102" s="13" customFormat="1">
      <c r="B102" s="240"/>
      <c r="D102" s="232" t="s">
        <v>249</v>
      </c>
      <c r="E102" s="241" t="s">
        <v>5</v>
      </c>
      <c r="F102" s="242" t="s">
        <v>251</v>
      </c>
      <c r="H102" s="243">
        <v>24</v>
      </c>
      <c r="I102" s="244"/>
      <c r="L102" s="240"/>
      <c r="M102" s="245"/>
      <c r="N102" s="246"/>
      <c r="O102" s="246"/>
      <c r="P102" s="246"/>
      <c r="Q102" s="246"/>
      <c r="R102" s="246"/>
      <c r="S102" s="246"/>
      <c r="T102" s="247"/>
      <c r="AT102" s="241" t="s">
        <v>249</v>
      </c>
      <c r="AU102" s="241" t="s">
        <v>79</v>
      </c>
      <c r="AV102" s="13" t="s">
        <v>175</v>
      </c>
      <c r="AW102" s="13" t="s">
        <v>34</v>
      </c>
      <c r="AX102" s="13" t="s">
        <v>77</v>
      </c>
      <c r="AY102" s="241" t="s">
        <v>159</v>
      </c>
    </row>
    <row r="103" s="1" customFormat="1" ht="16.5" customHeight="1">
      <c r="B103" s="213"/>
      <c r="C103" s="255" t="s">
        <v>93</v>
      </c>
      <c r="D103" s="255" t="s">
        <v>395</v>
      </c>
      <c r="E103" s="256" t="s">
        <v>1283</v>
      </c>
      <c r="F103" s="257" t="s">
        <v>1284</v>
      </c>
      <c r="G103" s="258" t="s">
        <v>398</v>
      </c>
      <c r="H103" s="259">
        <v>24</v>
      </c>
      <c r="I103" s="260"/>
      <c r="J103" s="261">
        <f>ROUND(I103*H103,2)</f>
        <v>0</v>
      </c>
      <c r="K103" s="257" t="s">
        <v>166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0.0011999999999999999</v>
      </c>
      <c r="R103" s="223">
        <f>Q103*H103</f>
        <v>0.028799999999999999</v>
      </c>
      <c r="S103" s="223">
        <v>0</v>
      </c>
      <c r="T103" s="224">
        <f>S103*H103</f>
        <v>0</v>
      </c>
      <c r="AR103" s="25" t="s">
        <v>194</v>
      </c>
      <c r="AT103" s="25" t="s">
        <v>395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175</v>
      </c>
      <c r="BM103" s="25" t="s">
        <v>1295</v>
      </c>
    </row>
    <row r="104" s="14" customFormat="1">
      <c r="B104" s="248"/>
      <c r="D104" s="232" t="s">
        <v>249</v>
      </c>
      <c r="E104" s="249" t="s">
        <v>5</v>
      </c>
      <c r="F104" s="250" t="s">
        <v>1296</v>
      </c>
      <c r="H104" s="249" t="s">
        <v>5</v>
      </c>
      <c r="I104" s="251"/>
      <c r="L104" s="248"/>
      <c r="M104" s="252"/>
      <c r="N104" s="253"/>
      <c r="O104" s="253"/>
      <c r="P104" s="253"/>
      <c r="Q104" s="253"/>
      <c r="R104" s="253"/>
      <c r="S104" s="253"/>
      <c r="T104" s="254"/>
      <c r="AT104" s="249" t="s">
        <v>249</v>
      </c>
      <c r="AU104" s="249" t="s">
        <v>79</v>
      </c>
      <c r="AV104" s="14" t="s">
        <v>77</v>
      </c>
      <c r="AW104" s="14" t="s">
        <v>34</v>
      </c>
      <c r="AX104" s="14" t="s">
        <v>70</v>
      </c>
      <c r="AY104" s="249" t="s">
        <v>159</v>
      </c>
    </row>
    <row r="105" s="12" customFormat="1">
      <c r="B105" s="231"/>
      <c r="D105" s="232" t="s">
        <v>249</v>
      </c>
      <c r="E105" s="233" t="s">
        <v>5</v>
      </c>
      <c r="F105" s="234" t="s">
        <v>1294</v>
      </c>
      <c r="H105" s="235">
        <v>24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249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249</v>
      </c>
      <c r="E106" s="241" t="s">
        <v>5</v>
      </c>
      <c r="F106" s="242" t="s">
        <v>251</v>
      </c>
      <c r="H106" s="243">
        <v>24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249</v>
      </c>
      <c r="AU106" s="241" t="s">
        <v>79</v>
      </c>
      <c r="AV106" s="13" t="s">
        <v>175</v>
      </c>
      <c r="AW106" s="13" t="s">
        <v>34</v>
      </c>
      <c r="AX106" s="13" t="s">
        <v>77</v>
      </c>
      <c r="AY106" s="241" t="s">
        <v>159</v>
      </c>
    </row>
    <row r="107" s="1" customFormat="1" ht="16.5" customHeight="1">
      <c r="B107" s="213"/>
      <c r="C107" s="214" t="s">
        <v>175</v>
      </c>
      <c r="D107" s="214" t="s">
        <v>162</v>
      </c>
      <c r="E107" s="215" t="s">
        <v>436</v>
      </c>
      <c r="F107" s="216" t="s">
        <v>437</v>
      </c>
      <c r="G107" s="217" t="s">
        <v>398</v>
      </c>
      <c r="H107" s="218">
        <v>13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0.11241</v>
      </c>
      <c r="R107" s="223">
        <f>Q107*H107</f>
        <v>1.46133</v>
      </c>
      <c r="S107" s="223">
        <v>0</v>
      </c>
      <c r="T107" s="224">
        <f>S107*H107</f>
        <v>0</v>
      </c>
      <c r="AR107" s="25" t="s">
        <v>175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175</v>
      </c>
      <c r="BM107" s="25" t="s">
        <v>1297</v>
      </c>
    </row>
    <row r="108" s="1" customFormat="1" ht="16.5" customHeight="1">
      <c r="B108" s="213"/>
      <c r="C108" s="255" t="s">
        <v>158</v>
      </c>
      <c r="D108" s="255" t="s">
        <v>395</v>
      </c>
      <c r="E108" s="256" t="s">
        <v>1298</v>
      </c>
      <c r="F108" s="257" t="s">
        <v>1299</v>
      </c>
      <c r="G108" s="258" t="s">
        <v>398</v>
      </c>
      <c r="H108" s="259">
        <v>13</v>
      </c>
      <c r="I108" s="260"/>
      <c r="J108" s="261">
        <f>ROUND(I108*H108,2)</f>
        <v>0</v>
      </c>
      <c r="K108" s="257" t="s">
        <v>166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0.0061000000000000004</v>
      </c>
      <c r="R108" s="223">
        <f>Q108*H108</f>
        <v>0.079300000000000009</v>
      </c>
      <c r="S108" s="223">
        <v>0</v>
      </c>
      <c r="T108" s="224">
        <f>S108*H108</f>
        <v>0</v>
      </c>
      <c r="AR108" s="25" t="s">
        <v>194</v>
      </c>
      <c r="AT108" s="25" t="s">
        <v>395</v>
      </c>
      <c r="AU108" s="25" t="s">
        <v>79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175</v>
      </c>
      <c r="BM108" s="25" t="s">
        <v>1300</v>
      </c>
    </row>
    <row r="109" s="1" customFormat="1" ht="16.5" customHeight="1">
      <c r="B109" s="213"/>
      <c r="C109" s="255" t="s">
        <v>184</v>
      </c>
      <c r="D109" s="255" t="s">
        <v>395</v>
      </c>
      <c r="E109" s="256" t="s">
        <v>1301</v>
      </c>
      <c r="F109" s="257" t="s">
        <v>1302</v>
      </c>
      <c r="G109" s="258" t="s">
        <v>398</v>
      </c>
      <c r="H109" s="259">
        <v>13</v>
      </c>
      <c r="I109" s="260"/>
      <c r="J109" s="261">
        <f>ROUND(I109*H109,2)</f>
        <v>0</v>
      </c>
      <c r="K109" s="257" t="s">
        <v>166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0.0030000000000000001</v>
      </c>
      <c r="R109" s="223">
        <f>Q109*H109</f>
        <v>0.039</v>
      </c>
      <c r="S109" s="223">
        <v>0</v>
      </c>
      <c r="T109" s="224">
        <f>S109*H109</f>
        <v>0</v>
      </c>
      <c r="AR109" s="25" t="s">
        <v>194</v>
      </c>
      <c r="AT109" s="25" t="s">
        <v>395</v>
      </c>
      <c r="AU109" s="25" t="s">
        <v>79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175</v>
      </c>
      <c r="BM109" s="25" t="s">
        <v>1303</v>
      </c>
    </row>
    <row r="110" s="1" customFormat="1" ht="16.5" customHeight="1">
      <c r="B110" s="213"/>
      <c r="C110" s="255" t="s">
        <v>190</v>
      </c>
      <c r="D110" s="255" t="s">
        <v>395</v>
      </c>
      <c r="E110" s="256" t="s">
        <v>1304</v>
      </c>
      <c r="F110" s="257" t="s">
        <v>1305</v>
      </c>
      <c r="G110" s="258" t="s">
        <v>398</v>
      </c>
      <c r="H110" s="259">
        <v>13</v>
      </c>
      <c r="I110" s="260"/>
      <c r="J110" s="261">
        <f>ROUND(I110*H110,2)</f>
        <v>0</v>
      </c>
      <c r="K110" s="257" t="s">
        <v>166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0.00010000000000000001</v>
      </c>
      <c r="R110" s="223">
        <f>Q110*H110</f>
        <v>0.0013000000000000002</v>
      </c>
      <c r="S110" s="223">
        <v>0</v>
      </c>
      <c r="T110" s="224">
        <f>S110*H110</f>
        <v>0</v>
      </c>
      <c r="AR110" s="25" t="s">
        <v>194</v>
      </c>
      <c r="AT110" s="25" t="s">
        <v>395</v>
      </c>
      <c r="AU110" s="25" t="s">
        <v>79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175</v>
      </c>
      <c r="BM110" s="25" t="s">
        <v>1306</v>
      </c>
    </row>
    <row r="111" s="1" customFormat="1" ht="16.5" customHeight="1">
      <c r="B111" s="213"/>
      <c r="C111" s="255" t="s">
        <v>194</v>
      </c>
      <c r="D111" s="255" t="s">
        <v>395</v>
      </c>
      <c r="E111" s="256" t="s">
        <v>1307</v>
      </c>
      <c r="F111" s="257" t="s">
        <v>1308</v>
      </c>
      <c r="G111" s="258" t="s">
        <v>398</v>
      </c>
      <c r="H111" s="259">
        <v>13</v>
      </c>
      <c r="I111" s="260"/>
      <c r="J111" s="261">
        <f>ROUND(I111*H111,2)</f>
        <v>0</v>
      </c>
      <c r="K111" s="257" t="s">
        <v>166</v>
      </c>
      <c r="L111" s="262"/>
      <c r="M111" s="263" t="s">
        <v>5</v>
      </c>
      <c r="N111" s="270" t="s">
        <v>41</v>
      </c>
      <c r="O111" s="227"/>
      <c r="P111" s="228">
        <f>O111*H111</f>
        <v>0</v>
      </c>
      <c r="Q111" s="228">
        <v>0.00035</v>
      </c>
      <c r="R111" s="228">
        <f>Q111*H111</f>
        <v>0.0045500000000000002</v>
      </c>
      <c r="S111" s="228">
        <v>0</v>
      </c>
      <c r="T111" s="229">
        <f>S111*H111</f>
        <v>0</v>
      </c>
      <c r="AR111" s="25" t="s">
        <v>194</v>
      </c>
      <c r="AT111" s="25" t="s">
        <v>395</v>
      </c>
      <c r="AU111" s="25" t="s">
        <v>79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175</v>
      </c>
      <c r="BM111" s="25" t="s">
        <v>1309</v>
      </c>
    </row>
    <row r="112" s="1" customFormat="1" ht="6.96" customHeight="1">
      <c r="B112" s="68"/>
      <c r="C112" s="69"/>
      <c r="D112" s="69"/>
      <c r="E112" s="69"/>
      <c r="F112" s="69"/>
      <c r="G112" s="69"/>
      <c r="H112" s="69"/>
      <c r="I112" s="164"/>
      <c r="J112" s="69"/>
      <c r="K112" s="69"/>
      <c r="L112" s="47"/>
    </row>
  </sheetData>
  <autoFilter ref="C90:K111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7:H77"/>
    <mergeCell ref="E81:H81"/>
    <mergeCell ref="E79:H79"/>
    <mergeCell ref="E83:H83"/>
    <mergeCell ref="G1:H1"/>
    <mergeCell ref="L2:V2"/>
  </mergeCells>
  <hyperlinks>
    <hyperlink ref="F1:G1" location="C2" display="1) Krycí list soupisu"/>
    <hyperlink ref="G1:H1" location="C62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117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1310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ROUND(SUM(BE86:BE180), 2)</f>
        <v>0</v>
      </c>
      <c r="G32" s="48"/>
      <c r="H32" s="48"/>
      <c r="I32" s="156">
        <v>0.20999999999999999</v>
      </c>
      <c r="J32" s="155">
        <f>ROUND(ROUND((SUM(BE86:BE180)),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ROUND(SUM(BF86:BF180), 2)</f>
        <v>0</v>
      </c>
      <c r="G33" s="48"/>
      <c r="H33" s="48"/>
      <c r="I33" s="156">
        <v>0.14999999999999999</v>
      </c>
      <c r="J33" s="155">
        <f>ROUND(ROUND((SUM(BF86:BF180)),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ROUND(SUM(BG86:BG180),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ROUND(SUM(BH86:BH180),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ROUND(SUM(BI86:BI180),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SO 402 NN - Veřejné osvětlení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1311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8" customFormat="1" ht="24.96" customHeight="1">
      <c r="B62" s="173"/>
      <c r="C62" s="174"/>
      <c r="D62" s="175" t="s">
        <v>1312</v>
      </c>
      <c r="E62" s="176"/>
      <c r="F62" s="176"/>
      <c r="G62" s="176"/>
      <c r="H62" s="176"/>
      <c r="I62" s="177"/>
      <c r="J62" s="178">
        <f>J114</f>
        <v>0</v>
      </c>
      <c r="K62" s="179"/>
    </row>
    <row r="63" s="8" customFormat="1" ht="24.96" customHeight="1">
      <c r="B63" s="173"/>
      <c r="C63" s="174"/>
      <c r="D63" s="175" t="s">
        <v>1313</v>
      </c>
      <c r="E63" s="176"/>
      <c r="F63" s="176"/>
      <c r="G63" s="176"/>
      <c r="H63" s="176"/>
      <c r="I63" s="177"/>
      <c r="J63" s="178">
        <f>J130</f>
        <v>0</v>
      </c>
      <c r="K63" s="179"/>
    </row>
    <row r="64" s="8" customFormat="1" ht="24.96" customHeight="1">
      <c r="B64" s="173"/>
      <c r="C64" s="174"/>
      <c r="D64" s="175" t="s">
        <v>1314</v>
      </c>
      <c r="E64" s="176"/>
      <c r="F64" s="176"/>
      <c r="G64" s="176"/>
      <c r="H64" s="176"/>
      <c r="I64" s="177"/>
      <c r="J64" s="178">
        <f>J165</f>
        <v>0</v>
      </c>
      <c r="K64" s="179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142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- 1.rozpočet</v>
      </c>
      <c r="F74" s="75"/>
      <c r="G74" s="75"/>
      <c r="H74" s="75"/>
      <c r="I74" s="187"/>
      <c r="L74" s="47"/>
    </row>
    <row r="75">
      <c r="B75" s="29"/>
      <c r="C75" s="75" t="s">
        <v>127</v>
      </c>
      <c r="L75" s="29"/>
    </row>
    <row r="76" s="1" customFormat="1" ht="16.5" customHeight="1">
      <c r="B76" s="47"/>
      <c r="E76" s="188" t="s">
        <v>128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129</v>
      </c>
      <c r="I77" s="187"/>
      <c r="L77" s="47"/>
    </row>
    <row r="78" s="1" customFormat="1" ht="17.25" customHeight="1">
      <c r="B78" s="47"/>
      <c r="E78" s="78" t="str">
        <f>E11</f>
        <v>SO 402 NN - Veřejné osvětlení - neuznatelné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 xml:space="preserve"> 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143</v>
      </c>
      <c r="D85" s="193" t="s">
        <v>55</v>
      </c>
      <c r="E85" s="193" t="s">
        <v>51</v>
      </c>
      <c r="F85" s="193" t="s">
        <v>144</v>
      </c>
      <c r="G85" s="193" t="s">
        <v>145</v>
      </c>
      <c r="H85" s="193" t="s">
        <v>146</v>
      </c>
      <c r="I85" s="194" t="s">
        <v>147</v>
      </c>
      <c r="J85" s="193" t="s">
        <v>133</v>
      </c>
      <c r="K85" s="195" t="s">
        <v>148</v>
      </c>
      <c r="L85" s="191"/>
      <c r="M85" s="93" t="s">
        <v>149</v>
      </c>
      <c r="N85" s="94" t="s">
        <v>40</v>
      </c>
      <c r="O85" s="94" t="s">
        <v>150</v>
      </c>
      <c r="P85" s="94" t="s">
        <v>151</v>
      </c>
      <c r="Q85" s="94" t="s">
        <v>152</v>
      </c>
      <c r="R85" s="94" t="s">
        <v>153</v>
      </c>
      <c r="S85" s="94" t="s">
        <v>154</v>
      </c>
      <c r="T85" s="95" t="s">
        <v>155</v>
      </c>
    </row>
    <row r="86" s="1" customFormat="1" ht="29.28" customHeight="1">
      <c r="B86" s="47"/>
      <c r="C86" s="97" t="s">
        <v>134</v>
      </c>
      <c r="I86" s="187"/>
      <c r="J86" s="196">
        <f>BK86</f>
        <v>0</v>
      </c>
      <c r="L86" s="47"/>
      <c r="M86" s="96"/>
      <c r="N86" s="83"/>
      <c r="O86" s="83"/>
      <c r="P86" s="197">
        <f>P87+P114+P130+P165</f>
        <v>0</v>
      </c>
      <c r="Q86" s="83"/>
      <c r="R86" s="197">
        <f>R87+R114+R130+R165</f>
        <v>0</v>
      </c>
      <c r="S86" s="83"/>
      <c r="T86" s="198">
        <f>T87+T114+T130+T165</f>
        <v>0</v>
      </c>
      <c r="AT86" s="25" t="s">
        <v>69</v>
      </c>
      <c r="AU86" s="25" t="s">
        <v>135</v>
      </c>
      <c r="BK86" s="199">
        <f>BK87+BK114+BK130+BK165</f>
        <v>0</v>
      </c>
    </row>
    <row r="87" s="11" customFormat="1" ht="37.44001" customHeight="1">
      <c r="B87" s="200"/>
      <c r="D87" s="201" t="s">
        <v>69</v>
      </c>
      <c r="E87" s="202" t="s">
        <v>1315</v>
      </c>
      <c r="F87" s="202" t="s">
        <v>1316</v>
      </c>
      <c r="I87" s="203"/>
      <c r="J87" s="204">
        <f>BK87</f>
        <v>0</v>
      </c>
      <c r="L87" s="200"/>
      <c r="M87" s="205"/>
      <c r="N87" s="206"/>
      <c r="O87" s="206"/>
      <c r="P87" s="207">
        <f>SUM(P88:P113)</f>
        <v>0</v>
      </c>
      <c r="Q87" s="206"/>
      <c r="R87" s="207">
        <f>SUM(R88:R113)</f>
        <v>0</v>
      </c>
      <c r="S87" s="206"/>
      <c r="T87" s="208">
        <f>SUM(T88:T113)</f>
        <v>0</v>
      </c>
      <c r="AR87" s="201" t="s">
        <v>77</v>
      </c>
      <c r="AT87" s="209" t="s">
        <v>69</v>
      </c>
      <c r="AU87" s="209" t="s">
        <v>70</v>
      </c>
      <c r="AY87" s="201" t="s">
        <v>159</v>
      </c>
      <c r="BK87" s="210">
        <f>SUM(BK88:BK113)</f>
        <v>0</v>
      </c>
    </row>
    <row r="88" s="1" customFormat="1" ht="16.5" customHeight="1">
      <c r="B88" s="213"/>
      <c r="C88" s="214" t="s">
        <v>77</v>
      </c>
      <c r="D88" s="214" t="s">
        <v>162</v>
      </c>
      <c r="E88" s="215" t="s">
        <v>1317</v>
      </c>
      <c r="F88" s="216" t="s">
        <v>1318</v>
      </c>
      <c r="G88" s="217" t="s">
        <v>398</v>
      </c>
      <c r="H88" s="218">
        <v>28</v>
      </c>
      <c r="I88" s="219"/>
      <c r="J88" s="220">
        <f>ROUND(I88*H88,2)</f>
        <v>0</v>
      </c>
      <c r="K88" s="216" t="s">
        <v>5</v>
      </c>
      <c r="L88" s="47"/>
      <c r="M88" s="221" t="s">
        <v>5</v>
      </c>
      <c r="N88" s="222" t="s">
        <v>41</v>
      </c>
      <c r="O88" s="48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AR88" s="25" t="s">
        <v>175</v>
      </c>
      <c r="AT88" s="25" t="s">
        <v>162</v>
      </c>
      <c r="AU88" s="25" t="s">
        <v>77</v>
      </c>
      <c r="AY88" s="25" t="s">
        <v>159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25" t="s">
        <v>77</v>
      </c>
      <c r="BK88" s="225">
        <f>ROUND(I88*H88,2)</f>
        <v>0</v>
      </c>
      <c r="BL88" s="25" t="s">
        <v>175</v>
      </c>
      <c r="BM88" s="25" t="s">
        <v>79</v>
      </c>
    </row>
    <row r="89" s="1" customFormat="1" ht="16.5" customHeight="1">
      <c r="B89" s="213"/>
      <c r="C89" s="214" t="s">
        <v>79</v>
      </c>
      <c r="D89" s="214" t="s">
        <v>162</v>
      </c>
      <c r="E89" s="215" t="s">
        <v>1319</v>
      </c>
      <c r="F89" s="216" t="s">
        <v>1320</v>
      </c>
      <c r="G89" s="217" t="s">
        <v>398</v>
      </c>
      <c r="H89" s="218">
        <v>58</v>
      </c>
      <c r="I89" s="219"/>
      <c r="J89" s="220">
        <f>ROUND(I89*H89,2)</f>
        <v>0</v>
      </c>
      <c r="K89" s="216" t="s">
        <v>5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175</v>
      </c>
      <c r="AT89" s="25" t="s">
        <v>162</v>
      </c>
      <c r="AU89" s="25" t="s">
        <v>77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175</v>
      </c>
      <c r="BM89" s="25" t="s">
        <v>175</v>
      </c>
    </row>
    <row r="90" s="1" customFormat="1" ht="16.5" customHeight="1">
      <c r="B90" s="213"/>
      <c r="C90" s="214" t="s">
        <v>93</v>
      </c>
      <c r="D90" s="214" t="s">
        <v>162</v>
      </c>
      <c r="E90" s="215" t="s">
        <v>1321</v>
      </c>
      <c r="F90" s="216" t="s">
        <v>1322</v>
      </c>
      <c r="G90" s="217" t="s">
        <v>398</v>
      </c>
      <c r="H90" s="218">
        <v>25</v>
      </c>
      <c r="I90" s="219"/>
      <c r="J90" s="220">
        <f>ROUND(I90*H90,2)</f>
        <v>0</v>
      </c>
      <c r="K90" s="216" t="s">
        <v>5</v>
      </c>
      <c r="L90" s="47"/>
      <c r="M90" s="221" t="s">
        <v>5</v>
      </c>
      <c r="N90" s="222" t="s">
        <v>41</v>
      </c>
      <c r="O90" s="48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5" t="s">
        <v>175</v>
      </c>
      <c r="AT90" s="25" t="s">
        <v>162</v>
      </c>
      <c r="AU90" s="25" t="s">
        <v>77</v>
      </c>
      <c r="AY90" s="25" t="s">
        <v>159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5" t="s">
        <v>77</v>
      </c>
      <c r="BK90" s="225">
        <f>ROUND(I90*H90,2)</f>
        <v>0</v>
      </c>
      <c r="BL90" s="25" t="s">
        <v>175</v>
      </c>
      <c r="BM90" s="25" t="s">
        <v>184</v>
      </c>
    </row>
    <row r="91" s="1" customFormat="1" ht="16.5" customHeight="1">
      <c r="B91" s="213"/>
      <c r="C91" s="214" t="s">
        <v>175</v>
      </c>
      <c r="D91" s="214" t="s">
        <v>162</v>
      </c>
      <c r="E91" s="215" t="s">
        <v>1323</v>
      </c>
      <c r="F91" s="216" t="s">
        <v>1324</v>
      </c>
      <c r="G91" s="217" t="s">
        <v>398</v>
      </c>
      <c r="H91" s="218">
        <v>1</v>
      </c>
      <c r="I91" s="219"/>
      <c r="J91" s="220">
        <f>ROUND(I91*H91,2)</f>
        <v>0</v>
      </c>
      <c r="K91" s="216" t="s">
        <v>5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175</v>
      </c>
      <c r="AT91" s="25" t="s">
        <v>162</v>
      </c>
      <c r="AU91" s="25" t="s">
        <v>77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175</v>
      </c>
      <c r="BM91" s="25" t="s">
        <v>194</v>
      </c>
    </row>
    <row r="92" s="1" customFormat="1" ht="16.5" customHeight="1">
      <c r="B92" s="213"/>
      <c r="C92" s="214" t="s">
        <v>158</v>
      </c>
      <c r="D92" s="214" t="s">
        <v>162</v>
      </c>
      <c r="E92" s="215" t="s">
        <v>1325</v>
      </c>
      <c r="F92" s="216" t="s">
        <v>1326</v>
      </c>
      <c r="G92" s="217" t="s">
        <v>398</v>
      </c>
      <c r="H92" s="218">
        <v>28</v>
      </c>
      <c r="I92" s="219"/>
      <c r="J92" s="220">
        <f>ROUND(I92*H92,2)</f>
        <v>0</v>
      </c>
      <c r="K92" s="216" t="s">
        <v>5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175</v>
      </c>
      <c r="AT92" s="25" t="s">
        <v>162</v>
      </c>
      <c r="AU92" s="25" t="s">
        <v>77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175</v>
      </c>
      <c r="BM92" s="25" t="s">
        <v>202</v>
      </c>
    </row>
    <row r="93" s="1" customFormat="1" ht="16.5" customHeight="1">
      <c r="B93" s="213"/>
      <c r="C93" s="214" t="s">
        <v>184</v>
      </c>
      <c r="D93" s="214" t="s">
        <v>162</v>
      </c>
      <c r="E93" s="215" t="s">
        <v>1327</v>
      </c>
      <c r="F93" s="216" t="s">
        <v>1328</v>
      </c>
      <c r="G93" s="217" t="s">
        <v>398</v>
      </c>
      <c r="H93" s="218">
        <v>28</v>
      </c>
      <c r="I93" s="219"/>
      <c r="J93" s="220">
        <f>ROUND(I93*H93,2)</f>
        <v>0</v>
      </c>
      <c r="K93" s="216" t="s">
        <v>5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175</v>
      </c>
      <c r="AT93" s="25" t="s">
        <v>162</v>
      </c>
      <c r="AU93" s="25" t="s">
        <v>77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175</v>
      </c>
      <c r="BM93" s="25" t="s">
        <v>212</v>
      </c>
    </row>
    <row r="94" s="1" customFormat="1" ht="16.5" customHeight="1">
      <c r="B94" s="213"/>
      <c r="C94" s="214" t="s">
        <v>190</v>
      </c>
      <c r="D94" s="214" t="s">
        <v>162</v>
      </c>
      <c r="E94" s="215" t="s">
        <v>1329</v>
      </c>
      <c r="F94" s="216" t="s">
        <v>1330</v>
      </c>
      <c r="G94" s="217" t="s">
        <v>398</v>
      </c>
      <c r="H94" s="218">
        <v>28</v>
      </c>
      <c r="I94" s="219"/>
      <c r="J94" s="220">
        <f>ROUND(I94*H94,2)</f>
        <v>0</v>
      </c>
      <c r="K94" s="216" t="s">
        <v>5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175</v>
      </c>
      <c r="AT94" s="25" t="s">
        <v>162</v>
      </c>
      <c r="AU94" s="25" t="s">
        <v>77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175</v>
      </c>
      <c r="BM94" s="25" t="s">
        <v>223</v>
      </c>
    </row>
    <row r="95" s="1" customFormat="1" ht="16.5" customHeight="1">
      <c r="B95" s="213"/>
      <c r="C95" s="214" t="s">
        <v>194</v>
      </c>
      <c r="D95" s="214" t="s">
        <v>162</v>
      </c>
      <c r="E95" s="215" t="s">
        <v>1331</v>
      </c>
      <c r="F95" s="216" t="s">
        <v>1332</v>
      </c>
      <c r="G95" s="217" t="s">
        <v>404</v>
      </c>
      <c r="H95" s="218">
        <v>1358</v>
      </c>
      <c r="I95" s="219"/>
      <c r="J95" s="220">
        <f>ROUND(I95*H95,2)</f>
        <v>0</v>
      </c>
      <c r="K95" s="216" t="s">
        <v>5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175</v>
      </c>
      <c r="AT95" s="25" t="s">
        <v>162</v>
      </c>
      <c r="AU95" s="25" t="s">
        <v>77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175</v>
      </c>
      <c r="BM95" s="25" t="s">
        <v>330</v>
      </c>
    </row>
    <row r="96" s="1" customFormat="1" ht="16.5" customHeight="1">
      <c r="B96" s="213"/>
      <c r="C96" s="214" t="s">
        <v>198</v>
      </c>
      <c r="D96" s="214" t="s">
        <v>162</v>
      </c>
      <c r="E96" s="215" t="s">
        <v>1333</v>
      </c>
      <c r="F96" s="216" t="s">
        <v>1334</v>
      </c>
      <c r="G96" s="217" t="s">
        <v>398</v>
      </c>
      <c r="H96" s="218">
        <v>88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175</v>
      </c>
      <c r="AT96" s="25" t="s">
        <v>162</v>
      </c>
      <c r="AU96" s="25" t="s">
        <v>77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175</v>
      </c>
      <c r="BM96" s="25" t="s">
        <v>346</v>
      </c>
    </row>
    <row r="97" s="1" customFormat="1" ht="16.5" customHeight="1">
      <c r="B97" s="213"/>
      <c r="C97" s="214" t="s">
        <v>202</v>
      </c>
      <c r="D97" s="214" t="s">
        <v>162</v>
      </c>
      <c r="E97" s="215" t="s">
        <v>1335</v>
      </c>
      <c r="F97" s="216" t="s">
        <v>1336</v>
      </c>
      <c r="G97" s="217" t="s">
        <v>398</v>
      </c>
      <c r="H97" s="218">
        <v>1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175</v>
      </c>
      <c r="AT97" s="25" t="s">
        <v>162</v>
      </c>
      <c r="AU97" s="25" t="s">
        <v>77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175</v>
      </c>
      <c r="BM97" s="25" t="s">
        <v>361</v>
      </c>
    </row>
    <row r="98" s="1" customFormat="1" ht="16.5" customHeight="1">
      <c r="B98" s="213"/>
      <c r="C98" s="214" t="s">
        <v>206</v>
      </c>
      <c r="D98" s="214" t="s">
        <v>162</v>
      </c>
      <c r="E98" s="215" t="s">
        <v>1337</v>
      </c>
      <c r="F98" s="216" t="s">
        <v>1338</v>
      </c>
      <c r="G98" s="217" t="s">
        <v>404</v>
      </c>
      <c r="H98" s="218">
        <v>1470</v>
      </c>
      <c r="I98" s="219"/>
      <c r="J98" s="220">
        <f>ROUND(I98*H98,2)</f>
        <v>0</v>
      </c>
      <c r="K98" s="216" t="s">
        <v>5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175</v>
      </c>
      <c r="AT98" s="25" t="s">
        <v>162</v>
      </c>
      <c r="AU98" s="25" t="s">
        <v>77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175</v>
      </c>
      <c r="BM98" s="25" t="s">
        <v>370</v>
      </c>
    </row>
    <row r="99" s="1" customFormat="1" ht="16.5" customHeight="1">
      <c r="B99" s="213"/>
      <c r="C99" s="214" t="s">
        <v>212</v>
      </c>
      <c r="D99" s="214" t="s">
        <v>162</v>
      </c>
      <c r="E99" s="215" t="s">
        <v>1339</v>
      </c>
      <c r="F99" s="216" t="s">
        <v>1340</v>
      </c>
      <c r="G99" s="217" t="s">
        <v>404</v>
      </c>
      <c r="H99" s="218">
        <v>224</v>
      </c>
      <c r="I99" s="219"/>
      <c r="J99" s="220">
        <f>ROUND(I99*H99,2)</f>
        <v>0</v>
      </c>
      <c r="K99" s="216" t="s">
        <v>5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175</v>
      </c>
      <c r="AT99" s="25" t="s">
        <v>162</v>
      </c>
      <c r="AU99" s="25" t="s">
        <v>77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175</v>
      </c>
      <c r="BM99" s="25" t="s">
        <v>383</v>
      </c>
    </row>
    <row r="100" s="1" customFormat="1" ht="16.5" customHeight="1">
      <c r="B100" s="213"/>
      <c r="C100" s="214" t="s">
        <v>216</v>
      </c>
      <c r="D100" s="214" t="s">
        <v>162</v>
      </c>
      <c r="E100" s="215" t="s">
        <v>1341</v>
      </c>
      <c r="F100" s="216" t="s">
        <v>1342</v>
      </c>
      <c r="G100" s="217" t="s">
        <v>1343</v>
      </c>
      <c r="H100" s="218">
        <v>28</v>
      </c>
      <c r="I100" s="219"/>
      <c r="J100" s="220">
        <f>ROUND(I100*H100,2)</f>
        <v>0</v>
      </c>
      <c r="K100" s="216" t="s">
        <v>5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175</v>
      </c>
      <c r="AT100" s="25" t="s">
        <v>162</v>
      </c>
      <c r="AU100" s="25" t="s">
        <v>77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175</v>
      </c>
      <c r="BM100" s="25" t="s">
        <v>394</v>
      </c>
    </row>
    <row r="101" s="1" customFormat="1" ht="16.5" customHeight="1">
      <c r="B101" s="213"/>
      <c r="C101" s="255" t="s">
        <v>223</v>
      </c>
      <c r="D101" s="255" t="s">
        <v>395</v>
      </c>
      <c r="E101" s="256" t="s">
        <v>1344</v>
      </c>
      <c r="F101" s="257" t="s">
        <v>1345</v>
      </c>
      <c r="G101" s="258" t="s">
        <v>1346</v>
      </c>
      <c r="H101" s="259">
        <v>842</v>
      </c>
      <c r="I101" s="260"/>
      <c r="J101" s="261">
        <f>ROUND(I101*H101,2)</f>
        <v>0</v>
      </c>
      <c r="K101" s="257" t="s">
        <v>5</v>
      </c>
      <c r="L101" s="262"/>
      <c r="M101" s="263" t="s">
        <v>5</v>
      </c>
      <c r="N101" s="264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194</v>
      </c>
      <c r="AT101" s="25" t="s">
        <v>395</v>
      </c>
      <c r="AU101" s="25" t="s">
        <v>77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175</v>
      </c>
      <c r="BM101" s="25" t="s">
        <v>408</v>
      </c>
    </row>
    <row r="102" s="1" customFormat="1" ht="16.5" customHeight="1">
      <c r="B102" s="213"/>
      <c r="C102" s="255" t="s">
        <v>11</v>
      </c>
      <c r="D102" s="255" t="s">
        <v>395</v>
      </c>
      <c r="E102" s="256" t="s">
        <v>1347</v>
      </c>
      <c r="F102" s="257" t="s">
        <v>1348</v>
      </c>
      <c r="G102" s="258" t="s">
        <v>1346</v>
      </c>
      <c r="H102" s="259">
        <v>20</v>
      </c>
      <c r="I102" s="260"/>
      <c r="J102" s="261">
        <f>ROUND(I102*H102,2)</f>
        <v>0</v>
      </c>
      <c r="K102" s="257" t="s">
        <v>5</v>
      </c>
      <c r="L102" s="262"/>
      <c r="M102" s="263" t="s">
        <v>5</v>
      </c>
      <c r="N102" s="264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194</v>
      </c>
      <c r="AT102" s="25" t="s">
        <v>395</v>
      </c>
      <c r="AU102" s="25" t="s">
        <v>77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175</v>
      </c>
      <c r="BM102" s="25" t="s">
        <v>422</v>
      </c>
    </row>
    <row r="103" s="1" customFormat="1" ht="16.5" customHeight="1">
      <c r="B103" s="213"/>
      <c r="C103" s="255" t="s">
        <v>330</v>
      </c>
      <c r="D103" s="255" t="s">
        <v>395</v>
      </c>
      <c r="E103" s="256" t="s">
        <v>1349</v>
      </c>
      <c r="F103" s="257" t="s">
        <v>1350</v>
      </c>
      <c r="G103" s="258" t="s">
        <v>398</v>
      </c>
      <c r="H103" s="259">
        <v>28</v>
      </c>
      <c r="I103" s="260"/>
      <c r="J103" s="261">
        <f>ROUND(I103*H103,2)</f>
        <v>0</v>
      </c>
      <c r="K103" s="257" t="s">
        <v>5</v>
      </c>
      <c r="L103" s="262"/>
      <c r="M103" s="263" t="s">
        <v>5</v>
      </c>
      <c r="N103" s="264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194</v>
      </c>
      <c r="AT103" s="25" t="s">
        <v>395</v>
      </c>
      <c r="AU103" s="25" t="s">
        <v>77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175</v>
      </c>
      <c r="BM103" s="25" t="s">
        <v>298</v>
      </c>
    </row>
    <row r="104" s="1" customFormat="1" ht="16.5" customHeight="1">
      <c r="B104" s="213"/>
      <c r="C104" s="255" t="s">
        <v>339</v>
      </c>
      <c r="D104" s="255" t="s">
        <v>395</v>
      </c>
      <c r="E104" s="256" t="s">
        <v>1351</v>
      </c>
      <c r="F104" s="257" t="s">
        <v>1352</v>
      </c>
      <c r="G104" s="258" t="s">
        <v>395</v>
      </c>
      <c r="H104" s="259">
        <v>224</v>
      </c>
      <c r="I104" s="260"/>
      <c r="J104" s="261">
        <f>ROUND(I104*H104,2)</f>
        <v>0</v>
      </c>
      <c r="K104" s="257" t="s">
        <v>5</v>
      </c>
      <c r="L104" s="262"/>
      <c r="M104" s="263" t="s">
        <v>5</v>
      </c>
      <c r="N104" s="264" t="s">
        <v>41</v>
      </c>
      <c r="O104" s="48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5" t="s">
        <v>194</v>
      </c>
      <c r="AT104" s="25" t="s">
        <v>395</v>
      </c>
      <c r="AU104" s="25" t="s">
        <v>77</v>
      </c>
      <c r="AY104" s="25" t="s">
        <v>159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175</v>
      </c>
      <c r="BM104" s="25" t="s">
        <v>439</v>
      </c>
    </row>
    <row r="105" s="1" customFormat="1" ht="16.5" customHeight="1">
      <c r="B105" s="213"/>
      <c r="C105" s="255" t="s">
        <v>346</v>
      </c>
      <c r="D105" s="255" t="s">
        <v>395</v>
      </c>
      <c r="E105" s="256" t="s">
        <v>1353</v>
      </c>
      <c r="F105" s="257" t="s">
        <v>1354</v>
      </c>
      <c r="G105" s="258" t="s">
        <v>404</v>
      </c>
      <c r="H105" s="259">
        <v>1470</v>
      </c>
      <c r="I105" s="260"/>
      <c r="J105" s="261">
        <f>ROUND(I105*H105,2)</f>
        <v>0</v>
      </c>
      <c r="K105" s="257" t="s">
        <v>5</v>
      </c>
      <c r="L105" s="262"/>
      <c r="M105" s="263" t="s">
        <v>5</v>
      </c>
      <c r="N105" s="264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194</v>
      </c>
      <c r="AT105" s="25" t="s">
        <v>395</v>
      </c>
      <c r="AU105" s="25" t="s">
        <v>77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175</v>
      </c>
      <c r="BM105" s="25" t="s">
        <v>448</v>
      </c>
    </row>
    <row r="106" s="1" customFormat="1" ht="16.5" customHeight="1">
      <c r="B106" s="213"/>
      <c r="C106" s="255" t="s">
        <v>356</v>
      </c>
      <c r="D106" s="255" t="s">
        <v>395</v>
      </c>
      <c r="E106" s="256" t="s">
        <v>1355</v>
      </c>
      <c r="F106" s="257" t="s">
        <v>1356</v>
      </c>
      <c r="G106" s="258" t="s">
        <v>1343</v>
      </c>
      <c r="H106" s="259">
        <v>28</v>
      </c>
      <c r="I106" s="260"/>
      <c r="J106" s="261">
        <f>ROUND(I106*H106,2)</f>
        <v>0</v>
      </c>
      <c r="K106" s="257" t="s">
        <v>5</v>
      </c>
      <c r="L106" s="262"/>
      <c r="M106" s="263" t="s">
        <v>5</v>
      </c>
      <c r="N106" s="264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194</v>
      </c>
      <c r="AT106" s="25" t="s">
        <v>395</v>
      </c>
      <c r="AU106" s="25" t="s">
        <v>77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175</v>
      </c>
      <c r="BM106" s="25" t="s">
        <v>458</v>
      </c>
    </row>
    <row r="107" s="1" customFormat="1" ht="25.5" customHeight="1">
      <c r="B107" s="213"/>
      <c r="C107" s="255" t="s">
        <v>361</v>
      </c>
      <c r="D107" s="255" t="s">
        <v>395</v>
      </c>
      <c r="E107" s="256" t="s">
        <v>1357</v>
      </c>
      <c r="F107" s="257" t="s">
        <v>1358</v>
      </c>
      <c r="G107" s="258" t="s">
        <v>398</v>
      </c>
      <c r="H107" s="259">
        <v>28</v>
      </c>
      <c r="I107" s="260"/>
      <c r="J107" s="261">
        <f>ROUND(I107*H107,2)</f>
        <v>0</v>
      </c>
      <c r="K107" s="257" t="s">
        <v>5</v>
      </c>
      <c r="L107" s="262"/>
      <c r="M107" s="263" t="s">
        <v>5</v>
      </c>
      <c r="N107" s="264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194</v>
      </c>
      <c r="AT107" s="25" t="s">
        <v>395</v>
      </c>
      <c r="AU107" s="25" t="s">
        <v>77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175</v>
      </c>
      <c r="BM107" s="25" t="s">
        <v>470</v>
      </c>
    </row>
    <row r="108" s="1" customFormat="1" ht="16.5" customHeight="1">
      <c r="B108" s="213"/>
      <c r="C108" s="255" t="s">
        <v>10</v>
      </c>
      <c r="D108" s="255" t="s">
        <v>395</v>
      </c>
      <c r="E108" s="256" t="s">
        <v>1359</v>
      </c>
      <c r="F108" s="257" t="s">
        <v>1360</v>
      </c>
      <c r="G108" s="258" t="s">
        <v>1343</v>
      </c>
      <c r="H108" s="259">
        <v>28</v>
      </c>
      <c r="I108" s="260"/>
      <c r="J108" s="261">
        <f>ROUND(I108*H108,2)</f>
        <v>0</v>
      </c>
      <c r="K108" s="257" t="s">
        <v>5</v>
      </c>
      <c r="L108" s="262"/>
      <c r="M108" s="263" t="s">
        <v>5</v>
      </c>
      <c r="N108" s="264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194</v>
      </c>
      <c r="AT108" s="25" t="s">
        <v>395</v>
      </c>
      <c r="AU108" s="25" t="s">
        <v>77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175</v>
      </c>
      <c r="BM108" s="25" t="s">
        <v>696</v>
      </c>
    </row>
    <row r="109" s="1" customFormat="1" ht="16.5" customHeight="1">
      <c r="B109" s="213"/>
      <c r="C109" s="255" t="s">
        <v>370</v>
      </c>
      <c r="D109" s="255" t="s">
        <v>395</v>
      </c>
      <c r="E109" s="256" t="s">
        <v>1361</v>
      </c>
      <c r="F109" s="257" t="s">
        <v>1362</v>
      </c>
      <c r="G109" s="258" t="s">
        <v>1343</v>
      </c>
      <c r="H109" s="259">
        <v>60</v>
      </c>
      <c r="I109" s="260"/>
      <c r="J109" s="261">
        <f>ROUND(I109*H109,2)</f>
        <v>0</v>
      </c>
      <c r="K109" s="257" t="s">
        <v>5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5" t="s">
        <v>194</v>
      </c>
      <c r="AT109" s="25" t="s">
        <v>395</v>
      </c>
      <c r="AU109" s="25" t="s">
        <v>77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175</v>
      </c>
      <c r="BM109" s="25" t="s">
        <v>493</v>
      </c>
    </row>
    <row r="110" s="1" customFormat="1" ht="16.5" customHeight="1">
      <c r="B110" s="213"/>
      <c r="C110" s="255" t="s">
        <v>376</v>
      </c>
      <c r="D110" s="255" t="s">
        <v>395</v>
      </c>
      <c r="E110" s="256" t="s">
        <v>1363</v>
      </c>
      <c r="F110" s="257" t="s">
        <v>1364</v>
      </c>
      <c r="G110" s="258" t="s">
        <v>398</v>
      </c>
      <c r="H110" s="259">
        <v>1</v>
      </c>
      <c r="I110" s="260"/>
      <c r="J110" s="261">
        <f>ROUND(I110*H110,2)</f>
        <v>0</v>
      </c>
      <c r="K110" s="257" t="s">
        <v>5</v>
      </c>
      <c r="L110" s="262"/>
      <c r="M110" s="263" t="s">
        <v>5</v>
      </c>
      <c r="N110" s="264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194</v>
      </c>
      <c r="AT110" s="25" t="s">
        <v>395</v>
      </c>
      <c r="AU110" s="25" t="s">
        <v>77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175</v>
      </c>
      <c r="BM110" s="25" t="s">
        <v>717</v>
      </c>
    </row>
    <row r="111" s="1" customFormat="1" ht="16.5" customHeight="1">
      <c r="B111" s="213"/>
      <c r="C111" s="214" t="s">
        <v>383</v>
      </c>
      <c r="D111" s="214" t="s">
        <v>162</v>
      </c>
      <c r="E111" s="215" t="s">
        <v>1365</v>
      </c>
      <c r="F111" s="216" t="s">
        <v>1366</v>
      </c>
      <c r="G111" s="217" t="s">
        <v>1367</v>
      </c>
      <c r="H111" s="218">
        <v>16</v>
      </c>
      <c r="I111" s="219"/>
      <c r="J111" s="220">
        <f>ROUND(I111*H111,2)</f>
        <v>0</v>
      </c>
      <c r="K111" s="216" t="s">
        <v>5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175</v>
      </c>
      <c r="AT111" s="25" t="s">
        <v>162</v>
      </c>
      <c r="AU111" s="25" t="s">
        <v>77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175</v>
      </c>
      <c r="BM111" s="25" t="s">
        <v>726</v>
      </c>
    </row>
    <row r="112" s="1" customFormat="1" ht="16.5" customHeight="1">
      <c r="B112" s="213"/>
      <c r="C112" s="214" t="s">
        <v>388</v>
      </c>
      <c r="D112" s="214" t="s">
        <v>162</v>
      </c>
      <c r="E112" s="215" t="s">
        <v>1368</v>
      </c>
      <c r="F112" s="216" t="s">
        <v>1369</v>
      </c>
      <c r="G112" s="217" t="s">
        <v>1370</v>
      </c>
      <c r="H112" s="218">
        <v>10</v>
      </c>
      <c r="I112" s="219"/>
      <c r="J112" s="220">
        <f>ROUND(I112*H112,2)</f>
        <v>0</v>
      </c>
      <c r="K112" s="216" t="s">
        <v>5</v>
      </c>
      <c r="L112" s="47"/>
      <c r="M112" s="221" t="s">
        <v>5</v>
      </c>
      <c r="N112" s="222" t="s">
        <v>41</v>
      </c>
      <c r="O112" s="48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5" t="s">
        <v>175</v>
      </c>
      <c r="AT112" s="25" t="s">
        <v>162</v>
      </c>
      <c r="AU112" s="25" t="s">
        <v>77</v>
      </c>
      <c r="AY112" s="25" t="s">
        <v>159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175</v>
      </c>
      <c r="BM112" s="25" t="s">
        <v>739</v>
      </c>
    </row>
    <row r="113" s="1" customFormat="1" ht="16.5" customHeight="1">
      <c r="B113" s="213"/>
      <c r="C113" s="214" t="s">
        <v>394</v>
      </c>
      <c r="D113" s="214" t="s">
        <v>162</v>
      </c>
      <c r="E113" s="215" t="s">
        <v>1371</v>
      </c>
      <c r="F113" s="216" t="s">
        <v>1372</v>
      </c>
      <c r="G113" s="217" t="s">
        <v>1373</v>
      </c>
      <c r="H113" s="218">
        <v>16</v>
      </c>
      <c r="I113" s="219"/>
      <c r="J113" s="220">
        <f>ROUND(I113*H113,2)</f>
        <v>0</v>
      </c>
      <c r="K113" s="216" t="s">
        <v>5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5" t="s">
        <v>175</v>
      </c>
      <c r="AT113" s="25" t="s">
        <v>162</v>
      </c>
      <c r="AU113" s="25" t="s">
        <v>77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175</v>
      </c>
      <c r="BM113" s="25" t="s">
        <v>746</v>
      </c>
    </row>
    <row r="114" s="11" customFormat="1" ht="37.44001" customHeight="1">
      <c r="B114" s="200"/>
      <c r="D114" s="201" t="s">
        <v>69</v>
      </c>
      <c r="E114" s="202" t="s">
        <v>1374</v>
      </c>
      <c r="F114" s="202" t="s">
        <v>1375</v>
      </c>
      <c r="I114" s="203"/>
      <c r="J114" s="204">
        <f>BK114</f>
        <v>0</v>
      </c>
      <c r="L114" s="200"/>
      <c r="M114" s="205"/>
      <c r="N114" s="206"/>
      <c r="O114" s="206"/>
      <c r="P114" s="207">
        <f>SUM(P115:P129)</f>
        <v>0</v>
      </c>
      <c r="Q114" s="206"/>
      <c r="R114" s="207">
        <f>SUM(R115:R129)</f>
        <v>0</v>
      </c>
      <c r="S114" s="206"/>
      <c r="T114" s="208">
        <f>SUM(T115:T129)</f>
        <v>0</v>
      </c>
      <c r="AR114" s="201" t="s">
        <v>77</v>
      </c>
      <c r="AT114" s="209" t="s">
        <v>69</v>
      </c>
      <c r="AU114" s="209" t="s">
        <v>70</v>
      </c>
      <c r="AY114" s="201" t="s">
        <v>159</v>
      </c>
      <c r="BK114" s="210">
        <f>SUM(BK115:BK129)</f>
        <v>0</v>
      </c>
    </row>
    <row r="115" s="1" customFormat="1" ht="16.5" customHeight="1">
      <c r="B115" s="213"/>
      <c r="C115" s="214" t="s">
        <v>401</v>
      </c>
      <c r="D115" s="214" t="s">
        <v>162</v>
      </c>
      <c r="E115" s="215" t="s">
        <v>1376</v>
      </c>
      <c r="F115" s="216" t="s">
        <v>1377</v>
      </c>
      <c r="G115" s="217" t="s">
        <v>1378</v>
      </c>
      <c r="H115" s="218">
        <v>1.24</v>
      </c>
      <c r="I115" s="219"/>
      <c r="J115" s="220">
        <f>ROUND(I115*H115,2)</f>
        <v>0</v>
      </c>
      <c r="K115" s="216" t="s">
        <v>5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175</v>
      </c>
      <c r="AT115" s="25" t="s">
        <v>162</v>
      </c>
      <c r="AU115" s="25" t="s">
        <v>77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175</v>
      </c>
      <c r="BM115" s="25" t="s">
        <v>754</v>
      </c>
    </row>
    <row r="116" s="1" customFormat="1" ht="16.5" customHeight="1">
      <c r="B116" s="213"/>
      <c r="C116" s="214" t="s">
        <v>408</v>
      </c>
      <c r="D116" s="214" t="s">
        <v>162</v>
      </c>
      <c r="E116" s="215" t="s">
        <v>1379</v>
      </c>
      <c r="F116" s="216" t="s">
        <v>1380</v>
      </c>
      <c r="G116" s="217" t="s">
        <v>247</v>
      </c>
      <c r="H116" s="218">
        <v>4.2000000000000002</v>
      </c>
      <c r="I116" s="219"/>
      <c r="J116" s="220">
        <f>ROUND(I116*H116,2)</f>
        <v>0</v>
      </c>
      <c r="K116" s="216" t="s">
        <v>5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AR116" s="25" t="s">
        <v>175</v>
      </c>
      <c r="AT116" s="25" t="s">
        <v>162</v>
      </c>
      <c r="AU116" s="25" t="s">
        <v>77</v>
      </c>
      <c r="AY116" s="25" t="s">
        <v>159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175</v>
      </c>
      <c r="BM116" s="25" t="s">
        <v>763</v>
      </c>
    </row>
    <row r="117" s="1" customFormat="1" ht="16.5" customHeight="1">
      <c r="B117" s="213"/>
      <c r="C117" s="214" t="s">
        <v>414</v>
      </c>
      <c r="D117" s="214" t="s">
        <v>162</v>
      </c>
      <c r="E117" s="215" t="s">
        <v>1381</v>
      </c>
      <c r="F117" s="216" t="s">
        <v>1382</v>
      </c>
      <c r="G117" s="217" t="s">
        <v>398</v>
      </c>
      <c r="H117" s="218">
        <v>28</v>
      </c>
      <c r="I117" s="219"/>
      <c r="J117" s="220">
        <f>ROUND(I117*H117,2)</f>
        <v>0</v>
      </c>
      <c r="K117" s="216" t="s">
        <v>5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175</v>
      </c>
      <c r="AT117" s="25" t="s">
        <v>162</v>
      </c>
      <c r="AU117" s="25" t="s">
        <v>77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175</v>
      </c>
      <c r="BM117" s="25" t="s">
        <v>771</v>
      </c>
    </row>
    <row r="118" s="1" customFormat="1" ht="16.5" customHeight="1">
      <c r="B118" s="213"/>
      <c r="C118" s="214" t="s">
        <v>422</v>
      </c>
      <c r="D118" s="214" t="s">
        <v>162</v>
      </c>
      <c r="E118" s="215" t="s">
        <v>1383</v>
      </c>
      <c r="F118" s="216" t="s">
        <v>1384</v>
      </c>
      <c r="G118" s="217" t="s">
        <v>247</v>
      </c>
      <c r="H118" s="218">
        <v>4.2000000000000002</v>
      </c>
      <c r="I118" s="219"/>
      <c r="J118" s="220">
        <f>ROUND(I118*H118,2)</f>
        <v>0</v>
      </c>
      <c r="K118" s="216" t="s">
        <v>5</v>
      </c>
      <c r="L118" s="47"/>
      <c r="M118" s="221" t="s">
        <v>5</v>
      </c>
      <c r="N118" s="222" t="s">
        <v>41</v>
      </c>
      <c r="O118" s="48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5" t="s">
        <v>175</v>
      </c>
      <c r="AT118" s="25" t="s">
        <v>162</v>
      </c>
      <c r="AU118" s="25" t="s">
        <v>77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175</v>
      </c>
      <c r="BM118" s="25" t="s">
        <v>508</v>
      </c>
    </row>
    <row r="119" s="1" customFormat="1" ht="16.5" customHeight="1">
      <c r="B119" s="213"/>
      <c r="C119" s="214" t="s">
        <v>426</v>
      </c>
      <c r="D119" s="214" t="s">
        <v>162</v>
      </c>
      <c r="E119" s="215" t="s">
        <v>1385</v>
      </c>
      <c r="F119" s="216" t="s">
        <v>1386</v>
      </c>
      <c r="G119" s="217" t="s">
        <v>404</v>
      </c>
      <c r="H119" s="218">
        <v>1207</v>
      </c>
      <c r="I119" s="219"/>
      <c r="J119" s="220">
        <f>ROUND(I119*H119,2)</f>
        <v>0</v>
      </c>
      <c r="K119" s="216" t="s">
        <v>5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175</v>
      </c>
      <c r="AT119" s="25" t="s">
        <v>162</v>
      </c>
      <c r="AU119" s="25" t="s">
        <v>77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175</v>
      </c>
      <c r="BM119" s="25" t="s">
        <v>785</v>
      </c>
    </row>
    <row r="120" s="1" customFormat="1" ht="16.5" customHeight="1">
      <c r="B120" s="213"/>
      <c r="C120" s="214" t="s">
        <v>298</v>
      </c>
      <c r="D120" s="214" t="s">
        <v>162</v>
      </c>
      <c r="E120" s="215" t="s">
        <v>1387</v>
      </c>
      <c r="F120" s="216" t="s">
        <v>1388</v>
      </c>
      <c r="G120" s="217" t="s">
        <v>404</v>
      </c>
      <c r="H120" s="218">
        <v>20</v>
      </c>
      <c r="I120" s="219"/>
      <c r="J120" s="220">
        <f>ROUND(I120*H120,2)</f>
        <v>0</v>
      </c>
      <c r="K120" s="216" t="s">
        <v>5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5" t="s">
        <v>175</v>
      </c>
      <c r="AT120" s="25" t="s">
        <v>162</v>
      </c>
      <c r="AU120" s="25" t="s">
        <v>77</v>
      </c>
      <c r="AY120" s="25" t="s">
        <v>159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175</v>
      </c>
      <c r="BM120" s="25" t="s">
        <v>553</v>
      </c>
    </row>
    <row r="121" s="1" customFormat="1" ht="16.5" customHeight="1">
      <c r="B121" s="213"/>
      <c r="C121" s="214" t="s">
        <v>435</v>
      </c>
      <c r="D121" s="214" t="s">
        <v>162</v>
      </c>
      <c r="E121" s="215" t="s">
        <v>1389</v>
      </c>
      <c r="F121" s="216" t="s">
        <v>1390</v>
      </c>
      <c r="G121" s="217" t="s">
        <v>404</v>
      </c>
      <c r="H121" s="218">
        <v>1240</v>
      </c>
      <c r="I121" s="219"/>
      <c r="J121" s="220">
        <f>ROUND(I121*H121,2)</f>
        <v>0</v>
      </c>
      <c r="K121" s="216" t="s">
        <v>5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5" t="s">
        <v>175</v>
      </c>
      <c r="AT121" s="25" t="s">
        <v>162</v>
      </c>
      <c r="AU121" s="25" t="s">
        <v>77</v>
      </c>
      <c r="AY121" s="25" t="s">
        <v>159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175</v>
      </c>
      <c r="BM121" s="25" t="s">
        <v>807</v>
      </c>
    </row>
    <row r="122" s="1" customFormat="1" ht="16.5" customHeight="1">
      <c r="B122" s="213"/>
      <c r="C122" s="214" t="s">
        <v>439</v>
      </c>
      <c r="D122" s="214" t="s">
        <v>162</v>
      </c>
      <c r="E122" s="215" t="s">
        <v>1391</v>
      </c>
      <c r="F122" s="216" t="s">
        <v>1392</v>
      </c>
      <c r="G122" s="217" t="s">
        <v>404</v>
      </c>
      <c r="H122" s="218">
        <v>1358</v>
      </c>
      <c r="I122" s="219"/>
      <c r="J122" s="220">
        <f>ROUND(I122*H122,2)</f>
        <v>0</v>
      </c>
      <c r="K122" s="216" t="s">
        <v>5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175</v>
      </c>
      <c r="AT122" s="25" t="s">
        <v>162</v>
      </c>
      <c r="AU122" s="25" t="s">
        <v>77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175</v>
      </c>
      <c r="BM122" s="25" t="s">
        <v>407</v>
      </c>
    </row>
    <row r="123" s="1" customFormat="1" ht="16.5" customHeight="1">
      <c r="B123" s="213"/>
      <c r="C123" s="214" t="s">
        <v>444</v>
      </c>
      <c r="D123" s="214" t="s">
        <v>162</v>
      </c>
      <c r="E123" s="215" t="s">
        <v>1393</v>
      </c>
      <c r="F123" s="216" t="s">
        <v>1394</v>
      </c>
      <c r="G123" s="217" t="s">
        <v>404</v>
      </c>
      <c r="H123" s="218">
        <v>13</v>
      </c>
      <c r="I123" s="219"/>
      <c r="J123" s="220">
        <f>ROUND(I123*H123,2)</f>
        <v>0</v>
      </c>
      <c r="K123" s="216" t="s">
        <v>5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175</v>
      </c>
      <c r="AT123" s="25" t="s">
        <v>162</v>
      </c>
      <c r="AU123" s="25" t="s">
        <v>77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175</v>
      </c>
      <c r="BM123" s="25" t="s">
        <v>824</v>
      </c>
    </row>
    <row r="124" s="1" customFormat="1" ht="16.5" customHeight="1">
      <c r="B124" s="213"/>
      <c r="C124" s="214" t="s">
        <v>448</v>
      </c>
      <c r="D124" s="214" t="s">
        <v>162</v>
      </c>
      <c r="E124" s="215" t="s">
        <v>1395</v>
      </c>
      <c r="F124" s="216" t="s">
        <v>1396</v>
      </c>
      <c r="G124" s="217" t="s">
        <v>404</v>
      </c>
      <c r="H124" s="218">
        <v>56</v>
      </c>
      <c r="I124" s="219"/>
      <c r="J124" s="220">
        <f>ROUND(I124*H124,2)</f>
        <v>0</v>
      </c>
      <c r="K124" s="216" t="s">
        <v>5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175</v>
      </c>
      <c r="AT124" s="25" t="s">
        <v>162</v>
      </c>
      <c r="AU124" s="25" t="s">
        <v>77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175</v>
      </c>
      <c r="BM124" s="25" t="s">
        <v>328</v>
      </c>
    </row>
    <row r="125" s="1" customFormat="1" ht="16.5" customHeight="1">
      <c r="B125" s="213"/>
      <c r="C125" s="214" t="s">
        <v>452</v>
      </c>
      <c r="D125" s="214" t="s">
        <v>162</v>
      </c>
      <c r="E125" s="215" t="s">
        <v>1397</v>
      </c>
      <c r="F125" s="216" t="s">
        <v>1398</v>
      </c>
      <c r="G125" s="217" t="s">
        <v>404</v>
      </c>
      <c r="H125" s="218">
        <v>1207</v>
      </c>
      <c r="I125" s="219"/>
      <c r="J125" s="220">
        <f>ROUND(I125*H125,2)</f>
        <v>0</v>
      </c>
      <c r="K125" s="216" t="s">
        <v>5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175</v>
      </c>
      <c r="AT125" s="25" t="s">
        <v>162</v>
      </c>
      <c r="AU125" s="25" t="s">
        <v>77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175</v>
      </c>
      <c r="BM125" s="25" t="s">
        <v>842</v>
      </c>
    </row>
    <row r="126" s="1" customFormat="1" ht="16.5" customHeight="1">
      <c r="B126" s="213"/>
      <c r="C126" s="214" t="s">
        <v>458</v>
      </c>
      <c r="D126" s="214" t="s">
        <v>162</v>
      </c>
      <c r="E126" s="215" t="s">
        <v>1399</v>
      </c>
      <c r="F126" s="216" t="s">
        <v>1400</v>
      </c>
      <c r="G126" s="217" t="s">
        <v>404</v>
      </c>
      <c r="H126" s="218">
        <v>20</v>
      </c>
      <c r="I126" s="219"/>
      <c r="J126" s="220">
        <f>ROUND(I126*H126,2)</f>
        <v>0</v>
      </c>
      <c r="K126" s="216" t="s">
        <v>5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175</v>
      </c>
      <c r="AT126" s="25" t="s">
        <v>162</v>
      </c>
      <c r="AU126" s="25" t="s">
        <v>77</v>
      </c>
      <c r="AY126" s="25" t="s">
        <v>159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175</v>
      </c>
      <c r="BM126" s="25" t="s">
        <v>852</v>
      </c>
    </row>
    <row r="127" s="1" customFormat="1" ht="16.5" customHeight="1">
      <c r="B127" s="213"/>
      <c r="C127" s="214" t="s">
        <v>466</v>
      </c>
      <c r="D127" s="214" t="s">
        <v>162</v>
      </c>
      <c r="E127" s="215" t="s">
        <v>1401</v>
      </c>
      <c r="F127" s="216" t="s">
        <v>1402</v>
      </c>
      <c r="G127" s="217" t="s">
        <v>1403</v>
      </c>
      <c r="H127" s="218">
        <v>65.099999999999994</v>
      </c>
      <c r="I127" s="219"/>
      <c r="J127" s="220">
        <f>ROUND(I127*H127,2)</f>
        <v>0</v>
      </c>
      <c r="K127" s="216" t="s">
        <v>5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AR127" s="25" t="s">
        <v>175</v>
      </c>
      <c r="AT127" s="25" t="s">
        <v>162</v>
      </c>
      <c r="AU127" s="25" t="s">
        <v>77</v>
      </c>
      <c r="AY127" s="25" t="s">
        <v>159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175</v>
      </c>
      <c r="BM127" s="25" t="s">
        <v>860</v>
      </c>
    </row>
    <row r="128" s="1" customFormat="1" ht="16.5" customHeight="1">
      <c r="B128" s="213"/>
      <c r="C128" s="214" t="s">
        <v>470</v>
      </c>
      <c r="D128" s="214" t="s">
        <v>162</v>
      </c>
      <c r="E128" s="215" t="s">
        <v>1404</v>
      </c>
      <c r="F128" s="216" t="s">
        <v>1405</v>
      </c>
      <c r="G128" s="217" t="s">
        <v>1403</v>
      </c>
      <c r="H128" s="218">
        <v>65.099999999999994</v>
      </c>
      <c r="I128" s="219"/>
      <c r="J128" s="220">
        <f>ROUND(I128*H128,2)</f>
        <v>0</v>
      </c>
      <c r="K128" s="216" t="s">
        <v>5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175</v>
      </c>
      <c r="AT128" s="25" t="s">
        <v>162</v>
      </c>
      <c r="AU128" s="25" t="s">
        <v>77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175</v>
      </c>
      <c r="BM128" s="25" t="s">
        <v>868</v>
      </c>
    </row>
    <row r="129" s="1" customFormat="1" ht="16.5" customHeight="1">
      <c r="B129" s="213"/>
      <c r="C129" s="214" t="s">
        <v>475</v>
      </c>
      <c r="D129" s="214" t="s">
        <v>162</v>
      </c>
      <c r="E129" s="215" t="s">
        <v>1406</v>
      </c>
      <c r="F129" s="216" t="s">
        <v>1407</v>
      </c>
      <c r="G129" s="217" t="s">
        <v>289</v>
      </c>
      <c r="H129" s="218">
        <v>1240</v>
      </c>
      <c r="I129" s="219"/>
      <c r="J129" s="220">
        <f>ROUND(I129*H129,2)</f>
        <v>0</v>
      </c>
      <c r="K129" s="216" t="s">
        <v>5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175</v>
      </c>
      <c r="AT129" s="25" t="s">
        <v>162</v>
      </c>
      <c r="AU129" s="25" t="s">
        <v>77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175</v>
      </c>
      <c r="BM129" s="25" t="s">
        <v>878</v>
      </c>
    </row>
    <row r="130" s="11" customFormat="1" ht="37.44001" customHeight="1">
      <c r="B130" s="200"/>
      <c r="D130" s="201" t="s">
        <v>69</v>
      </c>
      <c r="E130" s="202" t="s">
        <v>1408</v>
      </c>
      <c r="F130" s="202" t="s">
        <v>1409</v>
      </c>
      <c r="I130" s="203"/>
      <c r="J130" s="204">
        <f>BK130</f>
        <v>0</v>
      </c>
      <c r="L130" s="200"/>
      <c r="M130" s="205"/>
      <c r="N130" s="206"/>
      <c r="O130" s="206"/>
      <c r="P130" s="207">
        <f>SUM(P131:P164)</f>
        <v>0</v>
      </c>
      <c r="Q130" s="206"/>
      <c r="R130" s="207">
        <f>SUM(R131:R164)</f>
        <v>0</v>
      </c>
      <c r="S130" s="206"/>
      <c r="T130" s="208">
        <f>SUM(T131:T164)</f>
        <v>0</v>
      </c>
      <c r="AR130" s="201" t="s">
        <v>77</v>
      </c>
      <c r="AT130" s="209" t="s">
        <v>69</v>
      </c>
      <c r="AU130" s="209" t="s">
        <v>70</v>
      </c>
      <c r="AY130" s="201" t="s">
        <v>159</v>
      </c>
      <c r="BK130" s="210">
        <f>SUM(BK131:BK164)</f>
        <v>0</v>
      </c>
    </row>
    <row r="131" s="1" customFormat="1" ht="16.5" customHeight="1">
      <c r="B131" s="213"/>
      <c r="C131" s="214" t="s">
        <v>696</v>
      </c>
      <c r="D131" s="214" t="s">
        <v>162</v>
      </c>
      <c r="E131" s="215" t="s">
        <v>1410</v>
      </c>
      <c r="F131" s="216" t="s">
        <v>1411</v>
      </c>
      <c r="G131" s="217" t="s">
        <v>1412</v>
      </c>
      <c r="H131" s="218">
        <v>200</v>
      </c>
      <c r="I131" s="219"/>
      <c r="J131" s="220">
        <f>ROUND(I131*H131,2)</f>
        <v>0</v>
      </c>
      <c r="K131" s="216" t="s">
        <v>5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175</v>
      </c>
      <c r="AT131" s="25" t="s">
        <v>162</v>
      </c>
      <c r="AU131" s="25" t="s">
        <v>77</v>
      </c>
      <c r="AY131" s="25" t="s">
        <v>159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175</v>
      </c>
      <c r="BM131" s="25" t="s">
        <v>886</v>
      </c>
    </row>
    <row r="132" s="1" customFormat="1" ht="16.5" customHeight="1">
      <c r="B132" s="213"/>
      <c r="C132" s="214" t="s">
        <v>701</v>
      </c>
      <c r="D132" s="214" t="s">
        <v>162</v>
      </c>
      <c r="E132" s="215" t="s">
        <v>1413</v>
      </c>
      <c r="F132" s="216" t="s">
        <v>1414</v>
      </c>
      <c r="G132" s="217" t="s">
        <v>404</v>
      </c>
      <c r="H132" s="218">
        <v>3</v>
      </c>
      <c r="I132" s="219"/>
      <c r="J132" s="220">
        <f>ROUND(I132*H132,2)</f>
        <v>0</v>
      </c>
      <c r="K132" s="216" t="s">
        <v>5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175</v>
      </c>
      <c r="AT132" s="25" t="s">
        <v>162</v>
      </c>
      <c r="AU132" s="25" t="s">
        <v>77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175</v>
      </c>
      <c r="BM132" s="25" t="s">
        <v>895</v>
      </c>
    </row>
    <row r="133" s="1" customFormat="1" ht="16.5" customHeight="1">
      <c r="B133" s="213"/>
      <c r="C133" s="214" t="s">
        <v>493</v>
      </c>
      <c r="D133" s="214" t="s">
        <v>162</v>
      </c>
      <c r="E133" s="215" t="s">
        <v>1415</v>
      </c>
      <c r="F133" s="216" t="s">
        <v>1416</v>
      </c>
      <c r="G133" s="217" t="s">
        <v>398</v>
      </c>
      <c r="H133" s="218">
        <v>4</v>
      </c>
      <c r="I133" s="219"/>
      <c r="J133" s="220">
        <f>ROUND(I133*H133,2)</f>
        <v>0</v>
      </c>
      <c r="K133" s="216" t="s">
        <v>5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175</v>
      </c>
      <c r="AT133" s="25" t="s">
        <v>162</v>
      </c>
      <c r="AU133" s="25" t="s">
        <v>77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175</v>
      </c>
      <c r="BM133" s="25" t="s">
        <v>903</v>
      </c>
    </row>
    <row r="134" s="1" customFormat="1" ht="16.5" customHeight="1">
      <c r="B134" s="213"/>
      <c r="C134" s="214" t="s">
        <v>712</v>
      </c>
      <c r="D134" s="214" t="s">
        <v>162</v>
      </c>
      <c r="E134" s="215" t="s">
        <v>1317</v>
      </c>
      <c r="F134" s="216" t="s">
        <v>1318</v>
      </c>
      <c r="G134" s="217" t="s">
        <v>398</v>
      </c>
      <c r="H134" s="218">
        <v>36</v>
      </c>
      <c r="I134" s="219"/>
      <c r="J134" s="220">
        <f>ROUND(I134*H134,2)</f>
        <v>0</v>
      </c>
      <c r="K134" s="216" t="s">
        <v>5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175</v>
      </c>
      <c r="AT134" s="25" t="s">
        <v>162</v>
      </c>
      <c r="AU134" s="25" t="s">
        <v>77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175</v>
      </c>
      <c r="BM134" s="25" t="s">
        <v>911</v>
      </c>
    </row>
    <row r="135" s="1" customFormat="1" ht="16.5" customHeight="1">
      <c r="B135" s="213"/>
      <c r="C135" s="214" t="s">
        <v>717</v>
      </c>
      <c r="D135" s="214" t="s">
        <v>162</v>
      </c>
      <c r="E135" s="215" t="s">
        <v>1319</v>
      </c>
      <c r="F135" s="216" t="s">
        <v>1320</v>
      </c>
      <c r="G135" s="217" t="s">
        <v>398</v>
      </c>
      <c r="H135" s="218">
        <v>64</v>
      </c>
      <c r="I135" s="219"/>
      <c r="J135" s="220">
        <f>ROUND(I135*H135,2)</f>
        <v>0</v>
      </c>
      <c r="K135" s="216" t="s">
        <v>5</v>
      </c>
      <c r="L135" s="47"/>
      <c r="M135" s="221" t="s">
        <v>5</v>
      </c>
      <c r="N135" s="222" t="s">
        <v>41</v>
      </c>
      <c r="O135" s="4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5" t="s">
        <v>175</v>
      </c>
      <c r="AT135" s="25" t="s">
        <v>162</v>
      </c>
      <c r="AU135" s="25" t="s">
        <v>77</v>
      </c>
      <c r="AY135" s="25" t="s">
        <v>159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5" t="s">
        <v>77</v>
      </c>
      <c r="BK135" s="225">
        <f>ROUND(I135*H135,2)</f>
        <v>0</v>
      </c>
      <c r="BL135" s="25" t="s">
        <v>175</v>
      </c>
      <c r="BM135" s="25" t="s">
        <v>920</v>
      </c>
    </row>
    <row r="136" s="1" customFormat="1" ht="16.5" customHeight="1">
      <c r="B136" s="213"/>
      <c r="C136" s="214" t="s">
        <v>721</v>
      </c>
      <c r="D136" s="214" t="s">
        <v>162</v>
      </c>
      <c r="E136" s="215" t="s">
        <v>1321</v>
      </c>
      <c r="F136" s="216" t="s">
        <v>1322</v>
      </c>
      <c r="G136" s="217" t="s">
        <v>398</v>
      </c>
      <c r="H136" s="218">
        <v>32</v>
      </c>
      <c r="I136" s="219"/>
      <c r="J136" s="220">
        <f>ROUND(I136*H136,2)</f>
        <v>0</v>
      </c>
      <c r="K136" s="216" t="s">
        <v>5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175</v>
      </c>
      <c r="AT136" s="25" t="s">
        <v>162</v>
      </c>
      <c r="AU136" s="25" t="s">
        <v>77</v>
      </c>
      <c r="AY136" s="25" t="s">
        <v>159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175</v>
      </c>
      <c r="BM136" s="25" t="s">
        <v>930</v>
      </c>
    </row>
    <row r="137" s="1" customFormat="1" ht="16.5" customHeight="1">
      <c r="B137" s="213"/>
      <c r="C137" s="214" t="s">
        <v>726</v>
      </c>
      <c r="D137" s="214" t="s">
        <v>162</v>
      </c>
      <c r="E137" s="215" t="s">
        <v>1417</v>
      </c>
      <c r="F137" s="216" t="s">
        <v>1418</v>
      </c>
      <c r="G137" s="217" t="s">
        <v>398</v>
      </c>
      <c r="H137" s="218">
        <v>1</v>
      </c>
      <c r="I137" s="219"/>
      <c r="J137" s="220">
        <f>ROUND(I137*H137,2)</f>
        <v>0</v>
      </c>
      <c r="K137" s="216" t="s">
        <v>5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175</v>
      </c>
      <c r="AT137" s="25" t="s">
        <v>162</v>
      </c>
      <c r="AU137" s="25" t="s">
        <v>77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175</v>
      </c>
      <c r="BM137" s="25" t="s">
        <v>955</v>
      </c>
    </row>
    <row r="138" s="1" customFormat="1" ht="16.5" customHeight="1">
      <c r="B138" s="213"/>
      <c r="C138" s="214" t="s">
        <v>732</v>
      </c>
      <c r="D138" s="214" t="s">
        <v>162</v>
      </c>
      <c r="E138" s="215" t="s">
        <v>1419</v>
      </c>
      <c r="F138" s="216" t="s">
        <v>1420</v>
      </c>
      <c r="G138" s="217" t="s">
        <v>398</v>
      </c>
      <c r="H138" s="218">
        <v>1</v>
      </c>
      <c r="I138" s="219"/>
      <c r="J138" s="220">
        <f>ROUND(I138*H138,2)</f>
        <v>0</v>
      </c>
      <c r="K138" s="216" t="s">
        <v>5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175</v>
      </c>
      <c r="AT138" s="25" t="s">
        <v>162</v>
      </c>
      <c r="AU138" s="25" t="s">
        <v>77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175</v>
      </c>
      <c r="BM138" s="25" t="s">
        <v>966</v>
      </c>
    </row>
    <row r="139" s="1" customFormat="1" ht="16.5" customHeight="1">
      <c r="B139" s="213"/>
      <c r="C139" s="214" t="s">
        <v>739</v>
      </c>
      <c r="D139" s="214" t="s">
        <v>162</v>
      </c>
      <c r="E139" s="215" t="s">
        <v>1325</v>
      </c>
      <c r="F139" s="216" t="s">
        <v>1326</v>
      </c>
      <c r="G139" s="217" t="s">
        <v>398</v>
      </c>
      <c r="H139" s="218">
        <v>32</v>
      </c>
      <c r="I139" s="219"/>
      <c r="J139" s="220">
        <f>ROUND(I139*H139,2)</f>
        <v>0</v>
      </c>
      <c r="K139" s="216" t="s">
        <v>5</v>
      </c>
      <c r="L139" s="47"/>
      <c r="M139" s="221" t="s">
        <v>5</v>
      </c>
      <c r="N139" s="222" t="s">
        <v>41</v>
      </c>
      <c r="O139" s="4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5" t="s">
        <v>175</v>
      </c>
      <c r="AT139" s="25" t="s">
        <v>162</v>
      </c>
      <c r="AU139" s="25" t="s">
        <v>77</v>
      </c>
      <c r="AY139" s="25" t="s">
        <v>159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175</v>
      </c>
      <c r="BM139" s="25" t="s">
        <v>975</v>
      </c>
    </row>
    <row r="140" s="1" customFormat="1" ht="16.5" customHeight="1">
      <c r="B140" s="213"/>
      <c r="C140" s="214" t="s">
        <v>741</v>
      </c>
      <c r="D140" s="214" t="s">
        <v>162</v>
      </c>
      <c r="E140" s="215" t="s">
        <v>1327</v>
      </c>
      <c r="F140" s="216" t="s">
        <v>1328</v>
      </c>
      <c r="G140" s="217" t="s">
        <v>398</v>
      </c>
      <c r="H140" s="218">
        <v>32</v>
      </c>
      <c r="I140" s="219"/>
      <c r="J140" s="220">
        <f>ROUND(I140*H140,2)</f>
        <v>0</v>
      </c>
      <c r="K140" s="216" t="s">
        <v>5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175</v>
      </c>
      <c r="AT140" s="25" t="s">
        <v>162</v>
      </c>
      <c r="AU140" s="25" t="s">
        <v>77</v>
      </c>
      <c r="AY140" s="25" t="s">
        <v>159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175</v>
      </c>
      <c r="BM140" s="25" t="s">
        <v>986</v>
      </c>
    </row>
    <row r="141" s="1" customFormat="1" ht="16.5" customHeight="1">
      <c r="B141" s="213"/>
      <c r="C141" s="214" t="s">
        <v>746</v>
      </c>
      <c r="D141" s="214" t="s">
        <v>162</v>
      </c>
      <c r="E141" s="215" t="s">
        <v>1329</v>
      </c>
      <c r="F141" s="216" t="s">
        <v>1330</v>
      </c>
      <c r="G141" s="217" t="s">
        <v>398</v>
      </c>
      <c r="H141" s="218">
        <v>32</v>
      </c>
      <c r="I141" s="219"/>
      <c r="J141" s="220">
        <f>ROUND(I141*H141,2)</f>
        <v>0</v>
      </c>
      <c r="K141" s="216" t="s">
        <v>5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175</v>
      </c>
      <c r="AT141" s="25" t="s">
        <v>162</v>
      </c>
      <c r="AU141" s="25" t="s">
        <v>77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175</v>
      </c>
      <c r="BM141" s="25" t="s">
        <v>997</v>
      </c>
    </row>
    <row r="142" s="1" customFormat="1" ht="16.5" customHeight="1">
      <c r="B142" s="213"/>
      <c r="C142" s="214" t="s">
        <v>752</v>
      </c>
      <c r="D142" s="214" t="s">
        <v>162</v>
      </c>
      <c r="E142" s="215" t="s">
        <v>1331</v>
      </c>
      <c r="F142" s="216" t="s">
        <v>1332</v>
      </c>
      <c r="G142" s="217" t="s">
        <v>404</v>
      </c>
      <c r="H142" s="218">
        <v>1634</v>
      </c>
      <c r="I142" s="219"/>
      <c r="J142" s="220">
        <f>ROUND(I142*H142,2)</f>
        <v>0</v>
      </c>
      <c r="K142" s="216" t="s">
        <v>5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175</v>
      </c>
      <c r="AT142" s="25" t="s">
        <v>162</v>
      </c>
      <c r="AU142" s="25" t="s">
        <v>77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175</v>
      </c>
      <c r="BM142" s="25" t="s">
        <v>1007</v>
      </c>
    </row>
    <row r="143" s="1" customFormat="1" ht="16.5" customHeight="1">
      <c r="B143" s="213"/>
      <c r="C143" s="214" t="s">
        <v>754</v>
      </c>
      <c r="D143" s="214" t="s">
        <v>162</v>
      </c>
      <c r="E143" s="215" t="s">
        <v>1333</v>
      </c>
      <c r="F143" s="216" t="s">
        <v>1334</v>
      </c>
      <c r="G143" s="217" t="s">
        <v>398</v>
      </c>
      <c r="H143" s="218">
        <v>102</v>
      </c>
      <c r="I143" s="219"/>
      <c r="J143" s="220">
        <f>ROUND(I143*H143,2)</f>
        <v>0</v>
      </c>
      <c r="K143" s="216" t="s">
        <v>5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175</v>
      </c>
      <c r="AT143" s="25" t="s">
        <v>162</v>
      </c>
      <c r="AU143" s="25" t="s">
        <v>77</v>
      </c>
      <c r="AY143" s="25" t="s">
        <v>159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175</v>
      </c>
      <c r="BM143" s="25" t="s">
        <v>1020</v>
      </c>
    </row>
    <row r="144" s="1" customFormat="1" ht="16.5" customHeight="1">
      <c r="B144" s="213"/>
      <c r="C144" s="214" t="s">
        <v>757</v>
      </c>
      <c r="D144" s="214" t="s">
        <v>162</v>
      </c>
      <c r="E144" s="215" t="s">
        <v>1421</v>
      </c>
      <c r="F144" s="216" t="s">
        <v>1422</v>
      </c>
      <c r="G144" s="217" t="s">
        <v>404</v>
      </c>
      <c r="H144" s="218">
        <v>6</v>
      </c>
      <c r="I144" s="219"/>
      <c r="J144" s="220">
        <f>ROUND(I144*H144,2)</f>
        <v>0</v>
      </c>
      <c r="K144" s="216" t="s">
        <v>5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175</v>
      </c>
      <c r="AT144" s="25" t="s">
        <v>162</v>
      </c>
      <c r="AU144" s="25" t="s">
        <v>77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175</v>
      </c>
      <c r="BM144" s="25" t="s">
        <v>1043</v>
      </c>
    </row>
    <row r="145" s="1" customFormat="1" ht="16.5" customHeight="1">
      <c r="B145" s="213"/>
      <c r="C145" s="214" t="s">
        <v>763</v>
      </c>
      <c r="D145" s="214" t="s">
        <v>162</v>
      </c>
      <c r="E145" s="215" t="s">
        <v>1335</v>
      </c>
      <c r="F145" s="216" t="s">
        <v>1336</v>
      </c>
      <c r="G145" s="217" t="s">
        <v>398</v>
      </c>
      <c r="H145" s="218">
        <v>1</v>
      </c>
      <c r="I145" s="219"/>
      <c r="J145" s="220">
        <f>ROUND(I145*H145,2)</f>
        <v>0</v>
      </c>
      <c r="K145" s="216" t="s">
        <v>5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175</v>
      </c>
      <c r="AT145" s="25" t="s">
        <v>162</v>
      </c>
      <c r="AU145" s="25" t="s">
        <v>77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175</v>
      </c>
      <c r="BM145" s="25" t="s">
        <v>1052</v>
      </c>
    </row>
    <row r="146" s="1" customFormat="1" ht="16.5" customHeight="1">
      <c r="B146" s="213"/>
      <c r="C146" s="214" t="s">
        <v>767</v>
      </c>
      <c r="D146" s="214" t="s">
        <v>162</v>
      </c>
      <c r="E146" s="215" t="s">
        <v>1337</v>
      </c>
      <c r="F146" s="216" t="s">
        <v>1338</v>
      </c>
      <c r="G146" s="217" t="s">
        <v>404</v>
      </c>
      <c r="H146" s="218">
        <v>1762</v>
      </c>
      <c r="I146" s="219"/>
      <c r="J146" s="220">
        <f>ROUND(I146*H146,2)</f>
        <v>0</v>
      </c>
      <c r="K146" s="216" t="s">
        <v>5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175</v>
      </c>
      <c r="AT146" s="25" t="s">
        <v>162</v>
      </c>
      <c r="AU146" s="25" t="s">
        <v>77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175</v>
      </c>
      <c r="BM146" s="25" t="s">
        <v>1150</v>
      </c>
    </row>
    <row r="147" s="1" customFormat="1" ht="16.5" customHeight="1">
      <c r="B147" s="213"/>
      <c r="C147" s="214" t="s">
        <v>771</v>
      </c>
      <c r="D147" s="214" t="s">
        <v>162</v>
      </c>
      <c r="E147" s="215" t="s">
        <v>1339</v>
      </c>
      <c r="F147" s="216" t="s">
        <v>1340</v>
      </c>
      <c r="G147" s="217" t="s">
        <v>404</v>
      </c>
      <c r="H147" s="218">
        <v>256</v>
      </c>
      <c r="I147" s="219"/>
      <c r="J147" s="220">
        <f>ROUND(I147*H147,2)</f>
        <v>0</v>
      </c>
      <c r="K147" s="216" t="s">
        <v>5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175</v>
      </c>
      <c r="AT147" s="25" t="s">
        <v>162</v>
      </c>
      <c r="AU147" s="25" t="s">
        <v>77</v>
      </c>
      <c r="AY147" s="25" t="s">
        <v>159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175</v>
      </c>
      <c r="BM147" s="25" t="s">
        <v>1423</v>
      </c>
    </row>
    <row r="148" s="1" customFormat="1" ht="16.5" customHeight="1">
      <c r="B148" s="213"/>
      <c r="C148" s="214" t="s">
        <v>775</v>
      </c>
      <c r="D148" s="214" t="s">
        <v>162</v>
      </c>
      <c r="E148" s="215" t="s">
        <v>1341</v>
      </c>
      <c r="F148" s="216" t="s">
        <v>1342</v>
      </c>
      <c r="G148" s="217" t="s">
        <v>1343</v>
      </c>
      <c r="H148" s="218">
        <v>32</v>
      </c>
      <c r="I148" s="219"/>
      <c r="J148" s="220">
        <f>ROUND(I148*H148,2)</f>
        <v>0</v>
      </c>
      <c r="K148" s="216" t="s">
        <v>5</v>
      </c>
      <c r="L148" s="47"/>
      <c r="M148" s="221" t="s">
        <v>5</v>
      </c>
      <c r="N148" s="222" t="s">
        <v>41</v>
      </c>
      <c r="O148" s="4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5" t="s">
        <v>175</v>
      </c>
      <c r="AT148" s="25" t="s">
        <v>162</v>
      </c>
      <c r="AU148" s="25" t="s">
        <v>77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175</v>
      </c>
      <c r="BM148" s="25" t="s">
        <v>1424</v>
      </c>
    </row>
    <row r="149" s="1" customFormat="1" ht="16.5" customHeight="1">
      <c r="B149" s="213"/>
      <c r="C149" s="255" t="s">
        <v>508</v>
      </c>
      <c r="D149" s="255" t="s">
        <v>395</v>
      </c>
      <c r="E149" s="256" t="s">
        <v>1425</v>
      </c>
      <c r="F149" s="257" t="s">
        <v>1426</v>
      </c>
      <c r="G149" s="258" t="s">
        <v>404</v>
      </c>
      <c r="H149" s="259">
        <v>3</v>
      </c>
      <c r="I149" s="260"/>
      <c r="J149" s="261">
        <f>ROUND(I149*H149,2)</f>
        <v>0</v>
      </c>
      <c r="K149" s="257" t="s">
        <v>5</v>
      </c>
      <c r="L149" s="262"/>
      <c r="M149" s="263" t="s">
        <v>5</v>
      </c>
      <c r="N149" s="264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5" t="s">
        <v>194</v>
      </c>
      <c r="AT149" s="25" t="s">
        <v>395</v>
      </c>
      <c r="AU149" s="25" t="s">
        <v>77</v>
      </c>
      <c r="AY149" s="25" t="s">
        <v>159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175</v>
      </c>
      <c r="BM149" s="25" t="s">
        <v>1427</v>
      </c>
    </row>
    <row r="150" s="1" customFormat="1" ht="16.5" customHeight="1">
      <c r="B150" s="213"/>
      <c r="C150" s="255" t="s">
        <v>503</v>
      </c>
      <c r="D150" s="255" t="s">
        <v>395</v>
      </c>
      <c r="E150" s="256" t="s">
        <v>1344</v>
      </c>
      <c r="F150" s="257" t="s">
        <v>1345</v>
      </c>
      <c r="G150" s="258" t="s">
        <v>1346</v>
      </c>
      <c r="H150" s="259">
        <v>1014</v>
      </c>
      <c r="I150" s="260"/>
      <c r="J150" s="261">
        <f>ROUND(I150*H150,2)</f>
        <v>0</v>
      </c>
      <c r="K150" s="257" t="s">
        <v>5</v>
      </c>
      <c r="L150" s="262"/>
      <c r="M150" s="263" t="s">
        <v>5</v>
      </c>
      <c r="N150" s="264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194</v>
      </c>
      <c r="AT150" s="25" t="s">
        <v>395</v>
      </c>
      <c r="AU150" s="25" t="s">
        <v>77</v>
      </c>
      <c r="AY150" s="25" t="s">
        <v>159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175</v>
      </c>
      <c r="BM150" s="25" t="s">
        <v>1428</v>
      </c>
    </row>
    <row r="151" s="1" customFormat="1" ht="16.5" customHeight="1">
      <c r="B151" s="213"/>
      <c r="C151" s="255" t="s">
        <v>785</v>
      </c>
      <c r="D151" s="255" t="s">
        <v>395</v>
      </c>
      <c r="E151" s="256" t="s">
        <v>1347</v>
      </c>
      <c r="F151" s="257" t="s">
        <v>1348</v>
      </c>
      <c r="G151" s="258" t="s">
        <v>1346</v>
      </c>
      <c r="H151" s="259">
        <v>44</v>
      </c>
      <c r="I151" s="260"/>
      <c r="J151" s="261">
        <f>ROUND(I151*H151,2)</f>
        <v>0</v>
      </c>
      <c r="K151" s="257" t="s">
        <v>5</v>
      </c>
      <c r="L151" s="262"/>
      <c r="M151" s="263" t="s">
        <v>5</v>
      </c>
      <c r="N151" s="264" t="s">
        <v>41</v>
      </c>
      <c r="O151" s="48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AR151" s="25" t="s">
        <v>194</v>
      </c>
      <c r="AT151" s="25" t="s">
        <v>395</v>
      </c>
      <c r="AU151" s="25" t="s">
        <v>77</v>
      </c>
      <c r="AY151" s="25" t="s">
        <v>159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25" t="s">
        <v>77</v>
      </c>
      <c r="BK151" s="225">
        <f>ROUND(I151*H151,2)</f>
        <v>0</v>
      </c>
      <c r="BL151" s="25" t="s">
        <v>175</v>
      </c>
      <c r="BM151" s="25" t="s">
        <v>1429</v>
      </c>
    </row>
    <row r="152" s="1" customFormat="1" ht="16.5" customHeight="1">
      <c r="B152" s="213"/>
      <c r="C152" s="255" t="s">
        <v>791</v>
      </c>
      <c r="D152" s="255" t="s">
        <v>395</v>
      </c>
      <c r="E152" s="256" t="s">
        <v>1349</v>
      </c>
      <c r="F152" s="257" t="s">
        <v>1350</v>
      </c>
      <c r="G152" s="258" t="s">
        <v>398</v>
      </c>
      <c r="H152" s="259">
        <v>32</v>
      </c>
      <c r="I152" s="260"/>
      <c r="J152" s="261">
        <f>ROUND(I152*H152,2)</f>
        <v>0</v>
      </c>
      <c r="K152" s="257" t="s">
        <v>5</v>
      </c>
      <c r="L152" s="262"/>
      <c r="M152" s="263" t="s">
        <v>5</v>
      </c>
      <c r="N152" s="264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194</v>
      </c>
      <c r="AT152" s="25" t="s">
        <v>395</v>
      </c>
      <c r="AU152" s="25" t="s">
        <v>77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175</v>
      </c>
      <c r="BM152" s="25" t="s">
        <v>1430</v>
      </c>
    </row>
    <row r="153" s="1" customFormat="1" ht="16.5" customHeight="1">
      <c r="B153" s="213"/>
      <c r="C153" s="255" t="s">
        <v>553</v>
      </c>
      <c r="D153" s="255" t="s">
        <v>395</v>
      </c>
      <c r="E153" s="256" t="s">
        <v>1351</v>
      </c>
      <c r="F153" s="257" t="s">
        <v>1352</v>
      </c>
      <c r="G153" s="258" t="s">
        <v>395</v>
      </c>
      <c r="H153" s="259">
        <v>256</v>
      </c>
      <c r="I153" s="260"/>
      <c r="J153" s="261">
        <f>ROUND(I153*H153,2)</f>
        <v>0</v>
      </c>
      <c r="K153" s="257" t="s">
        <v>5</v>
      </c>
      <c r="L153" s="262"/>
      <c r="M153" s="263" t="s">
        <v>5</v>
      </c>
      <c r="N153" s="264" t="s">
        <v>41</v>
      </c>
      <c r="O153" s="4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5" t="s">
        <v>194</v>
      </c>
      <c r="AT153" s="25" t="s">
        <v>395</v>
      </c>
      <c r="AU153" s="25" t="s">
        <v>77</v>
      </c>
      <c r="AY153" s="25" t="s">
        <v>159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5" t="s">
        <v>77</v>
      </c>
      <c r="BK153" s="225">
        <f>ROUND(I153*H153,2)</f>
        <v>0</v>
      </c>
      <c r="BL153" s="25" t="s">
        <v>175</v>
      </c>
      <c r="BM153" s="25" t="s">
        <v>1431</v>
      </c>
    </row>
    <row r="154" s="1" customFormat="1" ht="16.5" customHeight="1">
      <c r="B154" s="213"/>
      <c r="C154" s="255" t="s">
        <v>802</v>
      </c>
      <c r="D154" s="255" t="s">
        <v>395</v>
      </c>
      <c r="E154" s="256" t="s">
        <v>1353</v>
      </c>
      <c r="F154" s="257" t="s">
        <v>1354</v>
      </c>
      <c r="G154" s="258" t="s">
        <v>404</v>
      </c>
      <c r="H154" s="259">
        <v>1762</v>
      </c>
      <c r="I154" s="260"/>
      <c r="J154" s="261">
        <f>ROUND(I154*H154,2)</f>
        <v>0</v>
      </c>
      <c r="K154" s="257" t="s">
        <v>5</v>
      </c>
      <c r="L154" s="262"/>
      <c r="M154" s="263" t="s">
        <v>5</v>
      </c>
      <c r="N154" s="264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194</v>
      </c>
      <c r="AT154" s="25" t="s">
        <v>395</v>
      </c>
      <c r="AU154" s="25" t="s">
        <v>77</v>
      </c>
      <c r="AY154" s="25" t="s">
        <v>159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175</v>
      </c>
      <c r="BM154" s="25" t="s">
        <v>1432</v>
      </c>
    </row>
    <row r="155" s="1" customFormat="1" ht="16.5" customHeight="1">
      <c r="B155" s="213"/>
      <c r="C155" s="255" t="s">
        <v>807</v>
      </c>
      <c r="D155" s="255" t="s">
        <v>395</v>
      </c>
      <c r="E155" s="256" t="s">
        <v>1433</v>
      </c>
      <c r="F155" s="257" t="s">
        <v>1434</v>
      </c>
      <c r="G155" s="258" t="s">
        <v>404</v>
      </c>
      <c r="H155" s="259">
        <v>6</v>
      </c>
      <c r="I155" s="260"/>
      <c r="J155" s="261">
        <f>ROUND(I155*H155,2)</f>
        <v>0</v>
      </c>
      <c r="K155" s="257" t="s">
        <v>5</v>
      </c>
      <c r="L155" s="262"/>
      <c r="M155" s="263" t="s">
        <v>5</v>
      </c>
      <c r="N155" s="264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194</v>
      </c>
      <c r="AT155" s="25" t="s">
        <v>395</v>
      </c>
      <c r="AU155" s="25" t="s">
        <v>77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175</v>
      </c>
      <c r="BM155" s="25" t="s">
        <v>1435</v>
      </c>
    </row>
    <row r="156" s="1" customFormat="1" ht="16.5" customHeight="1">
      <c r="B156" s="213"/>
      <c r="C156" s="255" t="s">
        <v>813</v>
      </c>
      <c r="D156" s="255" t="s">
        <v>395</v>
      </c>
      <c r="E156" s="256" t="s">
        <v>1355</v>
      </c>
      <c r="F156" s="257" t="s">
        <v>1356</v>
      </c>
      <c r="G156" s="258" t="s">
        <v>1343</v>
      </c>
      <c r="H156" s="259">
        <v>32</v>
      </c>
      <c r="I156" s="260"/>
      <c r="J156" s="261">
        <f>ROUND(I156*H156,2)</f>
        <v>0</v>
      </c>
      <c r="K156" s="257" t="s">
        <v>5</v>
      </c>
      <c r="L156" s="262"/>
      <c r="M156" s="263" t="s">
        <v>5</v>
      </c>
      <c r="N156" s="264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194</v>
      </c>
      <c r="AT156" s="25" t="s">
        <v>395</v>
      </c>
      <c r="AU156" s="25" t="s">
        <v>77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175</v>
      </c>
      <c r="BM156" s="25" t="s">
        <v>985</v>
      </c>
    </row>
    <row r="157" s="1" customFormat="1" ht="25.5" customHeight="1">
      <c r="B157" s="213"/>
      <c r="C157" s="255" t="s">
        <v>407</v>
      </c>
      <c r="D157" s="255" t="s">
        <v>395</v>
      </c>
      <c r="E157" s="256" t="s">
        <v>1357</v>
      </c>
      <c r="F157" s="257" t="s">
        <v>1358</v>
      </c>
      <c r="G157" s="258" t="s">
        <v>398</v>
      </c>
      <c r="H157" s="259">
        <v>32</v>
      </c>
      <c r="I157" s="260"/>
      <c r="J157" s="261">
        <f>ROUND(I157*H157,2)</f>
        <v>0</v>
      </c>
      <c r="K157" s="257" t="s">
        <v>5</v>
      </c>
      <c r="L157" s="262"/>
      <c r="M157" s="263" t="s">
        <v>5</v>
      </c>
      <c r="N157" s="264" t="s">
        <v>41</v>
      </c>
      <c r="O157" s="4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5" t="s">
        <v>194</v>
      </c>
      <c r="AT157" s="25" t="s">
        <v>395</v>
      </c>
      <c r="AU157" s="25" t="s">
        <v>77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175</v>
      </c>
      <c r="BM157" s="25" t="s">
        <v>1436</v>
      </c>
    </row>
    <row r="158" s="1" customFormat="1" ht="16.5" customHeight="1">
      <c r="B158" s="213"/>
      <c r="C158" s="255" t="s">
        <v>819</v>
      </c>
      <c r="D158" s="255" t="s">
        <v>395</v>
      </c>
      <c r="E158" s="256" t="s">
        <v>1359</v>
      </c>
      <c r="F158" s="257" t="s">
        <v>1360</v>
      </c>
      <c r="G158" s="258" t="s">
        <v>1343</v>
      </c>
      <c r="H158" s="259">
        <v>32</v>
      </c>
      <c r="I158" s="260"/>
      <c r="J158" s="261">
        <f>ROUND(I158*H158,2)</f>
        <v>0</v>
      </c>
      <c r="K158" s="257" t="s">
        <v>5</v>
      </c>
      <c r="L158" s="262"/>
      <c r="M158" s="263" t="s">
        <v>5</v>
      </c>
      <c r="N158" s="264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194</v>
      </c>
      <c r="AT158" s="25" t="s">
        <v>395</v>
      </c>
      <c r="AU158" s="25" t="s">
        <v>77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175</v>
      </c>
      <c r="BM158" s="25" t="s">
        <v>1437</v>
      </c>
    </row>
    <row r="159" s="1" customFormat="1" ht="16.5" customHeight="1">
      <c r="B159" s="213"/>
      <c r="C159" s="255" t="s">
        <v>824</v>
      </c>
      <c r="D159" s="255" t="s">
        <v>395</v>
      </c>
      <c r="E159" s="256" t="s">
        <v>1361</v>
      </c>
      <c r="F159" s="257" t="s">
        <v>1362</v>
      </c>
      <c r="G159" s="258" t="s">
        <v>1343</v>
      </c>
      <c r="H159" s="259">
        <v>70</v>
      </c>
      <c r="I159" s="260"/>
      <c r="J159" s="261">
        <f>ROUND(I159*H159,2)</f>
        <v>0</v>
      </c>
      <c r="K159" s="257" t="s">
        <v>5</v>
      </c>
      <c r="L159" s="262"/>
      <c r="M159" s="263" t="s">
        <v>5</v>
      </c>
      <c r="N159" s="264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194</v>
      </c>
      <c r="AT159" s="25" t="s">
        <v>395</v>
      </c>
      <c r="AU159" s="25" t="s">
        <v>77</v>
      </c>
      <c r="AY159" s="25" t="s">
        <v>159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175</v>
      </c>
      <c r="BM159" s="25" t="s">
        <v>1079</v>
      </c>
    </row>
    <row r="160" s="1" customFormat="1" ht="16.5" customHeight="1">
      <c r="B160" s="213"/>
      <c r="C160" s="255" t="s">
        <v>829</v>
      </c>
      <c r="D160" s="255" t="s">
        <v>395</v>
      </c>
      <c r="E160" s="256" t="s">
        <v>1438</v>
      </c>
      <c r="F160" s="257" t="s">
        <v>1439</v>
      </c>
      <c r="G160" s="258" t="s">
        <v>398</v>
      </c>
      <c r="H160" s="259">
        <v>1</v>
      </c>
      <c r="I160" s="260"/>
      <c r="J160" s="261">
        <f>ROUND(I160*H160,2)</f>
        <v>0</v>
      </c>
      <c r="K160" s="257" t="s">
        <v>5</v>
      </c>
      <c r="L160" s="262"/>
      <c r="M160" s="263" t="s">
        <v>5</v>
      </c>
      <c r="N160" s="264" t="s">
        <v>41</v>
      </c>
      <c r="O160" s="48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AR160" s="25" t="s">
        <v>194</v>
      </c>
      <c r="AT160" s="25" t="s">
        <v>395</v>
      </c>
      <c r="AU160" s="25" t="s">
        <v>77</v>
      </c>
      <c r="AY160" s="25" t="s">
        <v>159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25" t="s">
        <v>77</v>
      </c>
      <c r="BK160" s="225">
        <f>ROUND(I160*H160,2)</f>
        <v>0</v>
      </c>
      <c r="BL160" s="25" t="s">
        <v>175</v>
      </c>
      <c r="BM160" s="25" t="s">
        <v>1440</v>
      </c>
    </row>
    <row r="161" s="1" customFormat="1" ht="16.5" customHeight="1">
      <c r="B161" s="213"/>
      <c r="C161" s="255" t="s">
        <v>328</v>
      </c>
      <c r="D161" s="255" t="s">
        <v>395</v>
      </c>
      <c r="E161" s="256" t="s">
        <v>1441</v>
      </c>
      <c r="F161" s="257" t="s">
        <v>1442</v>
      </c>
      <c r="G161" s="258" t="s">
        <v>398</v>
      </c>
      <c r="H161" s="259">
        <v>1</v>
      </c>
      <c r="I161" s="260"/>
      <c r="J161" s="261">
        <f>ROUND(I161*H161,2)</f>
        <v>0</v>
      </c>
      <c r="K161" s="257" t="s">
        <v>5</v>
      </c>
      <c r="L161" s="262"/>
      <c r="M161" s="263" t="s">
        <v>5</v>
      </c>
      <c r="N161" s="264" t="s">
        <v>41</v>
      </c>
      <c r="O161" s="48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25" t="s">
        <v>194</v>
      </c>
      <c r="AT161" s="25" t="s">
        <v>395</v>
      </c>
      <c r="AU161" s="25" t="s">
        <v>77</v>
      </c>
      <c r="AY161" s="25" t="s">
        <v>159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5" t="s">
        <v>77</v>
      </c>
      <c r="BK161" s="225">
        <f>ROUND(I161*H161,2)</f>
        <v>0</v>
      </c>
      <c r="BL161" s="25" t="s">
        <v>175</v>
      </c>
      <c r="BM161" s="25" t="s">
        <v>1443</v>
      </c>
    </row>
    <row r="162" s="1" customFormat="1" ht="16.5" customHeight="1">
      <c r="B162" s="213"/>
      <c r="C162" s="214" t="s">
        <v>836</v>
      </c>
      <c r="D162" s="214" t="s">
        <v>162</v>
      </c>
      <c r="E162" s="215" t="s">
        <v>1365</v>
      </c>
      <c r="F162" s="216" t="s">
        <v>1366</v>
      </c>
      <c r="G162" s="217" t="s">
        <v>1367</v>
      </c>
      <c r="H162" s="218">
        <v>18</v>
      </c>
      <c r="I162" s="219"/>
      <c r="J162" s="220">
        <f>ROUND(I162*H162,2)</f>
        <v>0</v>
      </c>
      <c r="K162" s="216" t="s">
        <v>5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175</v>
      </c>
      <c r="AT162" s="25" t="s">
        <v>162</v>
      </c>
      <c r="AU162" s="25" t="s">
        <v>77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175</v>
      </c>
      <c r="BM162" s="25" t="s">
        <v>1444</v>
      </c>
    </row>
    <row r="163" s="1" customFormat="1" ht="16.5" customHeight="1">
      <c r="B163" s="213"/>
      <c r="C163" s="214" t="s">
        <v>842</v>
      </c>
      <c r="D163" s="214" t="s">
        <v>162</v>
      </c>
      <c r="E163" s="215" t="s">
        <v>1368</v>
      </c>
      <c r="F163" s="216" t="s">
        <v>1369</v>
      </c>
      <c r="G163" s="217" t="s">
        <v>1370</v>
      </c>
      <c r="H163" s="218">
        <v>10</v>
      </c>
      <c r="I163" s="219"/>
      <c r="J163" s="220">
        <f>ROUND(I163*H163,2)</f>
        <v>0</v>
      </c>
      <c r="K163" s="216" t="s">
        <v>5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175</v>
      </c>
      <c r="AT163" s="25" t="s">
        <v>162</v>
      </c>
      <c r="AU163" s="25" t="s">
        <v>77</v>
      </c>
      <c r="AY163" s="25" t="s">
        <v>159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175</v>
      </c>
      <c r="BM163" s="25" t="s">
        <v>1445</v>
      </c>
    </row>
    <row r="164" s="1" customFormat="1" ht="16.5" customHeight="1">
      <c r="B164" s="213"/>
      <c r="C164" s="214" t="s">
        <v>847</v>
      </c>
      <c r="D164" s="214" t="s">
        <v>162</v>
      </c>
      <c r="E164" s="215" t="s">
        <v>1371</v>
      </c>
      <c r="F164" s="216" t="s">
        <v>1372</v>
      </c>
      <c r="G164" s="217" t="s">
        <v>1373</v>
      </c>
      <c r="H164" s="218">
        <v>18</v>
      </c>
      <c r="I164" s="219"/>
      <c r="J164" s="220">
        <f>ROUND(I164*H164,2)</f>
        <v>0</v>
      </c>
      <c r="K164" s="216" t="s">
        <v>5</v>
      </c>
      <c r="L164" s="47"/>
      <c r="M164" s="221" t="s">
        <v>5</v>
      </c>
      <c r="N164" s="222" t="s">
        <v>41</v>
      </c>
      <c r="O164" s="48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AR164" s="25" t="s">
        <v>175</v>
      </c>
      <c r="AT164" s="25" t="s">
        <v>162</v>
      </c>
      <c r="AU164" s="25" t="s">
        <v>77</v>
      </c>
      <c r="AY164" s="25" t="s">
        <v>159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25" t="s">
        <v>77</v>
      </c>
      <c r="BK164" s="225">
        <f>ROUND(I164*H164,2)</f>
        <v>0</v>
      </c>
      <c r="BL164" s="25" t="s">
        <v>175</v>
      </c>
      <c r="BM164" s="25" t="s">
        <v>1446</v>
      </c>
    </row>
    <row r="165" s="11" customFormat="1" ht="37.44001" customHeight="1">
      <c r="B165" s="200"/>
      <c r="D165" s="201" t="s">
        <v>69</v>
      </c>
      <c r="E165" s="202" t="s">
        <v>1447</v>
      </c>
      <c r="F165" s="202" t="s">
        <v>1448</v>
      </c>
      <c r="I165" s="203"/>
      <c r="J165" s="204">
        <f>BK165</f>
        <v>0</v>
      </c>
      <c r="L165" s="200"/>
      <c r="M165" s="205"/>
      <c r="N165" s="206"/>
      <c r="O165" s="206"/>
      <c r="P165" s="207">
        <f>SUM(P166:P180)</f>
        <v>0</v>
      </c>
      <c r="Q165" s="206"/>
      <c r="R165" s="207">
        <f>SUM(R166:R180)</f>
        <v>0</v>
      </c>
      <c r="S165" s="206"/>
      <c r="T165" s="208">
        <f>SUM(T166:T180)</f>
        <v>0</v>
      </c>
      <c r="AR165" s="201" t="s">
        <v>77</v>
      </c>
      <c r="AT165" s="209" t="s">
        <v>69</v>
      </c>
      <c r="AU165" s="209" t="s">
        <v>70</v>
      </c>
      <c r="AY165" s="201" t="s">
        <v>159</v>
      </c>
      <c r="BK165" s="210">
        <f>SUM(BK166:BK180)</f>
        <v>0</v>
      </c>
    </row>
    <row r="166" s="1" customFormat="1" ht="16.5" customHeight="1">
      <c r="B166" s="213"/>
      <c r="C166" s="214" t="s">
        <v>852</v>
      </c>
      <c r="D166" s="214" t="s">
        <v>162</v>
      </c>
      <c r="E166" s="215" t="s">
        <v>1376</v>
      </c>
      <c r="F166" s="216" t="s">
        <v>1377</v>
      </c>
      <c r="G166" s="217" t="s">
        <v>1378</v>
      </c>
      <c r="H166" s="218">
        <v>1.4950000000000001</v>
      </c>
      <c r="I166" s="219"/>
      <c r="J166" s="220">
        <f>ROUND(I166*H166,2)</f>
        <v>0</v>
      </c>
      <c r="K166" s="216" t="s">
        <v>5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175</v>
      </c>
      <c r="AT166" s="25" t="s">
        <v>162</v>
      </c>
      <c r="AU166" s="25" t="s">
        <v>77</v>
      </c>
      <c r="AY166" s="25" t="s">
        <v>159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175</v>
      </c>
      <c r="BM166" s="25" t="s">
        <v>1120</v>
      </c>
    </row>
    <row r="167" s="1" customFormat="1" ht="16.5" customHeight="1">
      <c r="B167" s="213"/>
      <c r="C167" s="214" t="s">
        <v>856</v>
      </c>
      <c r="D167" s="214" t="s">
        <v>162</v>
      </c>
      <c r="E167" s="215" t="s">
        <v>1379</v>
      </c>
      <c r="F167" s="216" t="s">
        <v>1380</v>
      </c>
      <c r="G167" s="217" t="s">
        <v>247</v>
      </c>
      <c r="H167" s="218">
        <v>4.2000000000000002</v>
      </c>
      <c r="I167" s="219"/>
      <c r="J167" s="220">
        <f>ROUND(I167*H167,2)</f>
        <v>0</v>
      </c>
      <c r="K167" s="216" t="s">
        <v>5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175</v>
      </c>
      <c r="AT167" s="25" t="s">
        <v>162</v>
      </c>
      <c r="AU167" s="25" t="s">
        <v>77</v>
      </c>
      <c r="AY167" s="25" t="s">
        <v>159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175</v>
      </c>
      <c r="BM167" s="25" t="s">
        <v>1449</v>
      </c>
    </row>
    <row r="168" s="1" customFormat="1" ht="16.5" customHeight="1">
      <c r="B168" s="213"/>
      <c r="C168" s="214" t="s">
        <v>860</v>
      </c>
      <c r="D168" s="214" t="s">
        <v>162</v>
      </c>
      <c r="E168" s="215" t="s">
        <v>1381</v>
      </c>
      <c r="F168" s="216" t="s">
        <v>1382</v>
      </c>
      <c r="G168" s="217" t="s">
        <v>398</v>
      </c>
      <c r="H168" s="218">
        <v>32</v>
      </c>
      <c r="I168" s="219"/>
      <c r="J168" s="220">
        <f>ROUND(I168*H168,2)</f>
        <v>0</v>
      </c>
      <c r="K168" s="216" t="s">
        <v>5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175</v>
      </c>
      <c r="AT168" s="25" t="s">
        <v>162</v>
      </c>
      <c r="AU168" s="25" t="s">
        <v>77</v>
      </c>
      <c r="AY168" s="25" t="s">
        <v>159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175</v>
      </c>
      <c r="BM168" s="25" t="s">
        <v>1202</v>
      </c>
    </row>
    <row r="169" s="1" customFormat="1" ht="16.5" customHeight="1">
      <c r="B169" s="213"/>
      <c r="C169" s="214" t="s">
        <v>864</v>
      </c>
      <c r="D169" s="214" t="s">
        <v>162</v>
      </c>
      <c r="E169" s="215" t="s">
        <v>1383</v>
      </c>
      <c r="F169" s="216" t="s">
        <v>1384</v>
      </c>
      <c r="G169" s="217" t="s">
        <v>247</v>
      </c>
      <c r="H169" s="218">
        <v>4.2000000000000002</v>
      </c>
      <c r="I169" s="219"/>
      <c r="J169" s="220">
        <f>ROUND(I169*H169,2)</f>
        <v>0</v>
      </c>
      <c r="K169" s="216" t="s">
        <v>5</v>
      </c>
      <c r="L169" s="47"/>
      <c r="M169" s="221" t="s">
        <v>5</v>
      </c>
      <c r="N169" s="222" t="s">
        <v>41</v>
      </c>
      <c r="O169" s="48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AR169" s="25" t="s">
        <v>175</v>
      </c>
      <c r="AT169" s="25" t="s">
        <v>162</v>
      </c>
      <c r="AU169" s="25" t="s">
        <v>77</v>
      </c>
      <c r="AY169" s="25" t="s">
        <v>159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25" t="s">
        <v>77</v>
      </c>
      <c r="BK169" s="225">
        <f>ROUND(I169*H169,2)</f>
        <v>0</v>
      </c>
      <c r="BL169" s="25" t="s">
        <v>175</v>
      </c>
      <c r="BM169" s="25" t="s">
        <v>1450</v>
      </c>
    </row>
    <row r="170" s="1" customFormat="1" ht="16.5" customHeight="1">
      <c r="B170" s="213"/>
      <c r="C170" s="214" t="s">
        <v>868</v>
      </c>
      <c r="D170" s="214" t="s">
        <v>162</v>
      </c>
      <c r="E170" s="215" t="s">
        <v>1385</v>
      </c>
      <c r="F170" s="216" t="s">
        <v>1386</v>
      </c>
      <c r="G170" s="217" t="s">
        <v>404</v>
      </c>
      <c r="H170" s="218">
        <v>1465</v>
      </c>
      <c r="I170" s="219"/>
      <c r="J170" s="220">
        <f>ROUND(I170*H170,2)</f>
        <v>0</v>
      </c>
      <c r="K170" s="216" t="s">
        <v>5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175</v>
      </c>
      <c r="AT170" s="25" t="s">
        <v>162</v>
      </c>
      <c r="AU170" s="25" t="s">
        <v>77</v>
      </c>
      <c r="AY170" s="25" t="s">
        <v>159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175</v>
      </c>
      <c r="BM170" s="25" t="s">
        <v>1451</v>
      </c>
    </row>
    <row r="171" s="1" customFormat="1" ht="16.5" customHeight="1">
      <c r="B171" s="213"/>
      <c r="C171" s="214" t="s">
        <v>873</v>
      </c>
      <c r="D171" s="214" t="s">
        <v>162</v>
      </c>
      <c r="E171" s="215" t="s">
        <v>1387</v>
      </c>
      <c r="F171" s="216" t="s">
        <v>1388</v>
      </c>
      <c r="G171" s="217" t="s">
        <v>404</v>
      </c>
      <c r="H171" s="218">
        <v>17</v>
      </c>
      <c r="I171" s="219"/>
      <c r="J171" s="220">
        <f>ROUND(I171*H171,2)</f>
        <v>0</v>
      </c>
      <c r="K171" s="216" t="s">
        <v>5</v>
      </c>
      <c r="L171" s="47"/>
      <c r="M171" s="221" t="s">
        <v>5</v>
      </c>
      <c r="N171" s="222" t="s">
        <v>41</v>
      </c>
      <c r="O171" s="48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AR171" s="25" t="s">
        <v>175</v>
      </c>
      <c r="AT171" s="25" t="s">
        <v>162</v>
      </c>
      <c r="AU171" s="25" t="s">
        <v>77</v>
      </c>
      <c r="AY171" s="25" t="s">
        <v>159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25" t="s">
        <v>77</v>
      </c>
      <c r="BK171" s="225">
        <f>ROUND(I171*H171,2)</f>
        <v>0</v>
      </c>
      <c r="BL171" s="25" t="s">
        <v>175</v>
      </c>
      <c r="BM171" s="25" t="s">
        <v>1452</v>
      </c>
    </row>
    <row r="172" s="1" customFormat="1" ht="16.5" customHeight="1">
      <c r="B172" s="213"/>
      <c r="C172" s="214" t="s">
        <v>878</v>
      </c>
      <c r="D172" s="214" t="s">
        <v>162</v>
      </c>
      <c r="E172" s="215" t="s">
        <v>1389</v>
      </c>
      <c r="F172" s="216" t="s">
        <v>1390</v>
      </c>
      <c r="G172" s="217" t="s">
        <v>404</v>
      </c>
      <c r="H172" s="218">
        <v>1495</v>
      </c>
      <c r="I172" s="219"/>
      <c r="J172" s="220">
        <f>ROUND(I172*H172,2)</f>
        <v>0</v>
      </c>
      <c r="K172" s="216" t="s">
        <v>5</v>
      </c>
      <c r="L172" s="47"/>
      <c r="M172" s="221" t="s">
        <v>5</v>
      </c>
      <c r="N172" s="222" t="s">
        <v>41</v>
      </c>
      <c r="O172" s="48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5" t="s">
        <v>175</v>
      </c>
      <c r="AT172" s="25" t="s">
        <v>162</v>
      </c>
      <c r="AU172" s="25" t="s">
        <v>77</v>
      </c>
      <c r="AY172" s="25" t="s">
        <v>159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5" t="s">
        <v>77</v>
      </c>
      <c r="BK172" s="225">
        <f>ROUND(I172*H172,2)</f>
        <v>0</v>
      </c>
      <c r="BL172" s="25" t="s">
        <v>175</v>
      </c>
      <c r="BM172" s="25" t="s">
        <v>1453</v>
      </c>
    </row>
    <row r="173" s="1" customFormat="1" ht="16.5" customHeight="1">
      <c r="B173" s="213"/>
      <c r="C173" s="214" t="s">
        <v>882</v>
      </c>
      <c r="D173" s="214" t="s">
        <v>162</v>
      </c>
      <c r="E173" s="215" t="s">
        <v>1391</v>
      </c>
      <c r="F173" s="216" t="s">
        <v>1392</v>
      </c>
      <c r="G173" s="217" t="s">
        <v>404</v>
      </c>
      <c r="H173" s="218">
        <v>1634</v>
      </c>
      <c r="I173" s="219"/>
      <c r="J173" s="220">
        <f>ROUND(I173*H173,2)</f>
        <v>0</v>
      </c>
      <c r="K173" s="216" t="s">
        <v>5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175</v>
      </c>
      <c r="AT173" s="25" t="s">
        <v>162</v>
      </c>
      <c r="AU173" s="25" t="s">
        <v>77</v>
      </c>
      <c r="AY173" s="25" t="s">
        <v>159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175</v>
      </c>
      <c r="BM173" s="25" t="s">
        <v>1454</v>
      </c>
    </row>
    <row r="174" s="1" customFormat="1" ht="16.5" customHeight="1">
      <c r="B174" s="213"/>
      <c r="C174" s="214" t="s">
        <v>886</v>
      </c>
      <c r="D174" s="214" t="s">
        <v>162</v>
      </c>
      <c r="E174" s="215" t="s">
        <v>1393</v>
      </c>
      <c r="F174" s="216" t="s">
        <v>1394</v>
      </c>
      <c r="G174" s="217" t="s">
        <v>404</v>
      </c>
      <c r="H174" s="218">
        <v>13</v>
      </c>
      <c r="I174" s="219"/>
      <c r="J174" s="220">
        <f>ROUND(I174*H174,2)</f>
        <v>0</v>
      </c>
      <c r="K174" s="216" t="s">
        <v>5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175</v>
      </c>
      <c r="AT174" s="25" t="s">
        <v>162</v>
      </c>
      <c r="AU174" s="25" t="s">
        <v>77</v>
      </c>
      <c r="AY174" s="25" t="s">
        <v>159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175</v>
      </c>
      <c r="BM174" s="25" t="s">
        <v>1455</v>
      </c>
    </row>
    <row r="175" s="1" customFormat="1" ht="16.5" customHeight="1">
      <c r="B175" s="213"/>
      <c r="C175" s="214" t="s">
        <v>890</v>
      </c>
      <c r="D175" s="214" t="s">
        <v>162</v>
      </c>
      <c r="E175" s="215" t="s">
        <v>1395</v>
      </c>
      <c r="F175" s="216" t="s">
        <v>1396</v>
      </c>
      <c r="G175" s="217" t="s">
        <v>404</v>
      </c>
      <c r="H175" s="218">
        <v>64</v>
      </c>
      <c r="I175" s="219"/>
      <c r="J175" s="220">
        <f>ROUND(I175*H175,2)</f>
        <v>0</v>
      </c>
      <c r="K175" s="216" t="s">
        <v>5</v>
      </c>
      <c r="L175" s="47"/>
      <c r="M175" s="221" t="s">
        <v>5</v>
      </c>
      <c r="N175" s="222" t="s">
        <v>41</v>
      </c>
      <c r="O175" s="48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AR175" s="25" t="s">
        <v>175</v>
      </c>
      <c r="AT175" s="25" t="s">
        <v>162</v>
      </c>
      <c r="AU175" s="25" t="s">
        <v>77</v>
      </c>
      <c r="AY175" s="25" t="s">
        <v>159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25" t="s">
        <v>77</v>
      </c>
      <c r="BK175" s="225">
        <f>ROUND(I175*H175,2)</f>
        <v>0</v>
      </c>
      <c r="BL175" s="25" t="s">
        <v>175</v>
      </c>
      <c r="BM175" s="25" t="s">
        <v>1456</v>
      </c>
    </row>
    <row r="176" s="1" customFormat="1" ht="16.5" customHeight="1">
      <c r="B176" s="213"/>
      <c r="C176" s="214" t="s">
        <v>895</v>
      </c>
      <c r="D176" s="214" t="s">
        <v>162</v>
      </c>
      <c r="E176" s="215" t="s">
        <v>1397</v>
      </c>
      <c r="F176" s="216" t="s">
        <v>1398</v>
      </c>
      <c r="G176" s="217" t="s">
        <v>404</v>
      </c>
      <c r="H176" s="218">
        <v>1465</v>
      </c>
      <c r="I176" s="219"/>
      <c r="J176" s="220">
        <f>ROUND(I176*H176,2)</f>
        <v>0</v>
      </c>
      <c r="K176" s="216" t="s">
        <v>5</v>
      </c>
      <c r="L176" s="47"/>
      <c r="M176" s="221" t="s">
        <v>5</v>
      </c>
      <c r="N176" s="222" t="s">
        <v>41</v>
      </c>
      <c r="O176" s="48"/>
      <c r="P176" s="223">
        <f>O176*H176</f>
        <v>0</v>
      </c>
      <c r="Q176" s="223">
        <v>0</v>
      </c>
      <c r="R176" s="223">
        <f>Q176*H176</f>
        <v>0</v>
      </c>
      <c r="S176" s="223">
        <v>0</v>
      </c>
      <c r="T176" s="224">
        <f>S176*H176</f>
        <v>0</v>
      </c>
      <c r="AR176" s="25" t="s">
        <v>175</v>
      </c>
      <c r="AT176" s="25" t="s">
        <v>162</v>
      </c>
      <c r="AU176" s="25" t="s">
        <v>77</v>
      </c>
      <c r="AY176" s="25" t="s">
        <v>159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25" t="s">
        <v>77</v>
      </c>
      <c r="BK176" s="225">
        <f>ROUND(I176*H176,2)</f>
        <v>0</v>
      </c>
      <c r="BL176" s="25" t="s">
        <v>175</v>
      </c>
      <c r="BM176" s="25" t="s">
        <v>1457</v>
      </c>
    </row>
    <row r="177" s="1" customFormat="1" ht="16.5" customHeight="1">
      <c r="B177" s="213"/>
      <c r="C177" s="214" t="s">
        <v>899</v>
      </c>
      <c r="D177" s="214" t="s">
        <v>162</v>
      </c>
      <c r="E177" s="215" t="s">
        <v>1399</v>
      </c>
      <c r="F177" s="216" t="s">
        <v>1400</v>
      </c>
      <c r="G177" s="217" t="s">
        <v>404</v>
      </c>
      <c r="H177" s="218">
        <v>17</v>
      </c>
      <c r="I177" s="219"/>
      <c r="J177" s="220">
        <f>ROUND(I177*H177,2)</f>
        <v>0</v>
      </c>
      <c r="K177" s="216" t="s">
        <v>5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175</v>
      </c>
      <c r="AT177" s="25" t="s">
        <v>162</v>
      </c>
      <c r="AU177" s="25" t="s">
        <v>77</v>
      </c>
      <c r="AY177" s="25" t="s">
        <v>159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175</v>
      </c>
      <c r="BM177" s="25" t="s">
        <v>1458</v>
      </c>
    </row>
    <row r="178" s="1" customFormat="1" ht="16.5" customHeight="1">
      <c r="B178" s="213"/>
      <c r="C178" s="214" t="s">
        <v>903</v>
      </c>
      <c r="D178" s="214" t="s">
        <v>162</v>
      </c>
      <c r="E178" s="215" t="s">
        <v>1459</v>
      </c>
      <c r="F178" s="216" t="s">
        <v>1460</v>
      </c>
      <c r="G178" s="217" t="s">
        <v>1403</v>
      </c>
      <c r="H178" s="218">
        <v>78.480000000000004</v>
      </c>
      <c r="I178" s="219"/>
      <c r="J178" s="220">
        <f>ROUND(I178*H178,2)</f>
        <v>0</v>
      </c>
      <c r="K178" s="216" t="s">
        <v>5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175</v>
      </c>
      <c r="AT178" s="25" t="s">
        <v>162</v>
      </c>
      <c r="AU178" s="25" t="s">
        <v>77</v>
      </c>
      <c r="AY178" s="25" t="s">
        <v>159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175</v>
      </c>
      <c r="BM178" s="25" t="s">
        <v>1461</v>
      </c>
    </row>
    <row r="179" s="1" customFormat="1" ht="16.5" customHeight="1">
      <c r="B179" s="213"/>
      <c r="C179" s="214" t="s">
        <v>907</v>
      </c>
      <c r="D179" s="214" t="s">
        <v>162</v>
      </c>
      <c r="E179" s="215" t="s">
        <v>1404</v>
      </c>
      <c r="F179" s="216" t="s">
        <v>1405</v>
      </c>
      <c r="G179" s="217" t="s">
        <v>1403</v>
      </c>
      <c r="H179" s="218">
        <v>78.480000000000004</v>
      </c>
      <c r="I179" s="219"/>
      <c r="J179" s="220">
        <f>ROUND(I179*H179,2)</f>
        <v>0</v>
      </c>
      <c r="K179" s="216" t="s">
        <v>5</v>
      </c>
      <c r="L179" s="47"/>
      <c r="M179" s="221" t="s">
        <v>5</v>
      </c>
      <c r="N179" s="222" t="s">
        <v>41</v>
      </c>
      <c r="O179" s="48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AR179" s="25" t="s">
        <v>175</v>
      </c>
      <c r="AT179" s="25" t="s">
        <v>162</v>
      </c>
      <c r="AU179" s="25" t="s">
        <v>77</v>
      </c>
      <c r="AY179" s="25" t="s">
        <v>159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25" t="s">
        <v>77</v>
      </c>
      <c r="BK179" s="225">
        <f>ROUND(I179*H179,2)</f>
        <v>0</v>
      </c>
      <c r="BL179" s="25" t="s">
        <v>175</v>
      </c>
      <c r="BM179" s="25" t="s">
        <v>1462</v>
      </c>
    </row>
    <row r="180" s="1" customFormat="1" ht="16.5" customHeight="1">
      <c r="B180" s="213"/>
      <c r="C180" s="214" t="s">
        <v>911</v>
      </c>
      <c r="D180" s="214" t="s">
        <v>162</v>
      </c>
      <c r="E180" s="215" t="s">
        <v>1406</v>
      </c>
      <c r="F180" s="216" t="s">
        <v>1407</v>
      </c>
      <c r="G180" s="217" t="s">
        <v>289</v>
      </c>
      <c r="H180" s="218">
        <v>1495</v>
      </c>
      <c r="I180" s="219"/>
      <c r="J180" s="220">
        <f>ROUND(I180*H180,2)</f>
        <v>0</v>
      </c>
      <c r="K180" s="216" t="s">
        <v>5</v>
      </c>
      <c r="L180" s="47"/>
      <c r="M180" s="221" t="s">
        <v>5</v>
      </c>
      <c r="N180" s="226" t="s">
        <v>41</v>
      </c>
      <c r="O180" s="227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AR180" s="25" t="s">
        <v>175</v>
      </c>
      <c r="AT180" s="25" t="s">
        <v>162</v>
      </c>
      <c r="AU180" s="25" t="s">
        <v>77</v>
      </c>
      <c r="AY180" s="25" t="s">
        <v>159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25" t="s">
        <v>77</v>
      </c>
      <c r="BK180" s="225">
        <f>ROUND(I180*H180,2)</f>
        <v>0</v>
      </c>
      <c r="BL180" s="25" t="s">
        <v>175</v>
      </c>
      <c r="BM180" s="25" t="s">
        <v>480</v>
      </c>
    </row>
    <row r="181" s="1" customFormat="1" ht="6.96" customHeight="1">
      <c r="B181" s="68"/>
      <c r="C181" s="69"/>
      <c r="D181" s="69"/>
      <c r="E181" s="69"/>
      <c r="F181" s="69"/>
      <c r="G181" s="69"/>
      <c r="H181" s="69"/>
      <c r="I181" s="164"/>
      <c r="J181" s="69"/>
      <c r="K181" s="69"/>
      <c r="L181" s="47"/>
    </row>
  </sheetData>
  <autoFilter ref="C85:K18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120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1463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ROUND(J85,2)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ROUND(SUM(BE85:BE158), 2)</f>
        <v>0</v>
      </c>
      <c r="G32" s="48"/>
      <c r="H32" s="48"/>
      <c r="I32" s="156">
        <v>0.20999999999999999</v>
      </c>
      <c r="J32" s="155">
        <f>ROUND(ROUND((SUM(BE85:BE158)),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ROUND(SUM(BF85:BF158), 2)</f>
        <v>0</v>
      </c>
      <c r="G33" s="48"/>
      <c r="H33" s="48"/>
      <c r="I33" s="156">
        <v>0.14999999999999999</v>
      </c>
      <c r="J33" s="155">
        <f>ROUND(ROUND((SUM(BF85:BF158)),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ROUND(SUM(BG85:BG158),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ROUND(SUM(BH85:BH158),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ROUND(SUM(BI85:BI158),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SO 901.NN - Sadové úpravy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J85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1464</v>
      </c>
      <c r="E61" s="176"/>
      <c r="F61" s="176"/>
      <c r="G61" s="176"/>
      <c r="H61" s="176"/>
      <c r="I61" s="177"/>
      <c r="J61" s="178">
        <f>J86</f>
        <v>0</v>
      </c>
      <c r="K61" s="179"/>
    </row>
    <row r="62" s="8" customFormat="1" ht="24.96" customHeight="1">
      <c r="B62" s="173"/>
      <c r="C62" s="174"/>
      <c r="D62" s="175" t="s">
        <v>1465</v>
      </c>
      <c r="E62" s="176"/>
      <c r="F62" s="176"/>
      <c r="G62" s="176"/>
      <c r="H62" s="176"/>
      <c r="I62" s="177"/>
      <c r="J62" s="178">
        <f>J149</f>
        <v>0</v>
      </c>
      <c r="K62" s="179"/>
    </row>
    <row r="63" s="8" customFormat="1" ht="24.96" customHeight="1">
      <c r="B63" s="173"/>
      <c r="C63" s="174"/>
      <c r="D63" s="175" t="s">
        <v>1466</v>
      </c>
      <c r="E63" s="176"/>
      <c r="F63" s="176"/>
      <c r="G63" s="176"/>
      <c r="H63" s="176"/>
      <c r="I63" s="177"/>
      <c r="J63" s="178">
        <f>J151</f>
        <v>0</v>
      </c>
      <c r="K63" s="179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42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4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65"/>
      <c r="J69" s="72"/>
      <c r="K69" s="72"/>
      <c r="L69" s="47"/>
    </row>
    <row r="70" s="1" customFormat="1" ht="36.96" customHeight="1">
      <c r="B70" s="47"/>
      <c r="C70" s="73" t="s">
        <v>142</v>
      </c>
      <c r="I70" s="187"/>
      <c r="L70" s="47"/>
    </row>
    <row r="71" s="1" customFormat="1" ht="6.96" customHeight="1">
      <c r="B71" s="47"/>
      <c r="I71" s="187"/>
      <c r="L71" s="47"/>
    </row>
    <row r="72" s="1" customFormat="1" ht="14.4" customHeight="1">
      <c r="B72" s="47"/>
      <c r="C72" s="75" t="s">
        <v>19</v>
      </c>
      <c r="I72" s="187"/>
      <c r="L72" s="47"/>
    </row>
    <row r="73" s="1" customFormat="1" ht="16.5" customHeight="1">
      <c r="B73" s="47"/>
      <c r="E73" s="188" t="str">
        <f>E7</f>
        <v>Cyklostezka Bratrušov - 1.rozpočet</v>
      </c>
      <c r="F73" s="75"/>
      <c r="G73" s="75"/>
      <c r="H73" s="75"/>
      <c r="I73" s="187"/>
      <c r="L73" s="47"/>
    </row>
    <row r="74">
      <c r="B74" s="29"/>
      <c r="C74" s="75" t="s">
        <v>127</v>
      </c>
      <c r="L74" s="29"/>
    </row>
    <row r="75" s="1" customFormat="1" ht="16.5" customHeight="1">
      <c r="B75" s="47"/>
      <c r="E75" s="188" t="s">
        <v>128</v>
      </c>
      <c r="F75" s="1"/>
      <c r="G75" s="1"/>
      <c r="H75" s="1"/>
      <c r="I75" s="187"/>
      <c r="L75" s="47"/>
    </row>
    <row r="76" s="1" customFormat="1" ht="14.4" customHeight="1">
      <c r="B76" s="47"/>
      <c r="C76" s="75" t="s">
        <v>129</v>
      </c>
      <c r="I76" s="187"/>
      <c r="L76" s="47"/>
    </row>
    <row r="77" s="1" customFormat="1" ht="17.25" customHeight="1">
      <c r="B77" s="47"/>
      <c r="E77" s="78" t="str">
        <f>E11</f>
        <v>SO 901.NN - Sadové úpravy - neuznatelné náklady</v>
      </c>
      <c r="F77" s="1"/>
      <c r="G77" s="1"/>
      <c r="H77" s="1"/>
      <c r="I77" s="187"/>
      <c r="L77" s="47"/>
    </row>
    <row r="78" s="1" customFormat="1" ht="6.96" customHeight="1">
      <c r="B78" s="47"/>
      <c r="I78" s="187"/>
      <c r="L78" s="47"/>
    </row>
    <row r="79" s="1" customFormat="1" ht="18" customHeight="1">
      <c r="B79" s="47"/>
      <c r="C79" s="75" t="s">
        <v>23</v>
      </c>
      <c r="F79" s="189" t="str">
        <f>F14</f>
        <v xml:space="preserve"> </v>
      </c>
      <c r="I79" s="190" t="s">
        <v>25</v>
      </c>
      <c r="J79" s="80" t="str">
        <f>IF(J14="","",J14)</f>
        <v>5.6.2017</v>
      </c>
      <c r="L79" s="47"/>
    </row>
    <row r="80" s="1" customFormat="1" ht="6.96" customHeight="1">
      <c r="B80" s="47"/>
      <c r="I80" s="187"/>
      <c r="L80" s="47"/>
    </row>
    <row r="81" s="1" customFormat="1">
      <c r="B81" s="47"/>
      <c r="C81" s="75" t="s">
        <v>27</v>
      </c>
      <c r="F81" s="189" t="str">
        <f>E17</f>
        <v xml:space="preserve"> </v>
      </c>
      <c r="I81" s="190" t="s">
        <v>33</v>
      </c>
      <c r="J81" s="189" t="str">
        <f>E23</f>
        <v xml:space="preserve"> </v>
      </c>
      <c r="L81" s="47"/>
    </row>
    <row r="82" s="1" customFormat="1" ht="14.4" customHeight="1">
      <c r="B82" s="47"/>
      <c r="C82" s="75" t="s">
        <v>31</v>
      </c>
      <c r="F82" s="189" t="str">
        <f>IF(E20="","",E20)</f>
        <v/>
      </c>
      <c r="I82" s="187"/>
      <c r="L82" s="47"/>
    </row>
    <row r="83" s="1" customFormat="1" ht="10.32" customHeight="1">
      <c r="B83" s="47"/>
      <c r="I83" s="187"/>
      <c r="L83" s="47"/>
    </row>
    <row r="84" s="10" customFormat="1" ht="29.28" customHeight="1">
      <c r="B84" s="191"/>
      <c r="C84" s="192" t="s">
        <v>143</v>
      </c>
      <c r="D84" s="193" t="s">
        <v>55</v>
      </c>
      <c r="E84" s="193" t="s">
        <v>51</v>
      </c>
      <c r="F84" s="193" t="s">
        <v>144</v>
      </c>
      <c r="G84" s="193" t="s">
        <v>145</v>
      </c>
      <c r="H84" s="193" t="s">
        <v>146</v>
      </c>
      <c r="I84" s="194" t="s">
        <v>147</v>
      </c>
      <c r="J84" s="193" t="s">
        <v>133</v>
      </c>
      <c r="K84" s="195" t="s">
        <v>148</v>
      </c>
      <c r="L84" s="191"/>
      <c r="M84" s="93" t="s">
        <v>149</v>
      </c>
      <c r="N84" s="94" t="s">
        <v>40</v>
      </c>
      <c r="O84" s="94" t="s">
        <v>150</v>
      </c>
      <c r="P84" s="94" t="s">
        <v>151</v>
      </c>
      <c r="Q84" s="94" t="s">
        <v>152</v>
      </c>
      <c r="R84" s="94" t="s">
        <v>153</v>
      </c>
      <c r="S84" s="94" t="s">
        <v>154</v>
      </c>
      <c r="T84" s="95" t="s">
        <v>155</v>
      </c>
    </row>
    <row r="85" s="1" customFormat="1" ht="29.28" customHeight="1">
      <c r="B85" s="47"/>
      <c r="C85" s="97" t="s">
        <v>134</v>
      </c>
      <c r="I85" s="187"/>
      <c r="J85" s="196">
        <f>BK85</f>
        <v>0</v>
      </c>
      <c r="L85" s="47"/>
      <c r="M85" s="96"/>
      <c r="N85" s="83"/>
      <c r="O85" s="83"/>
      <c r="P85" s="197">
        <f>P86+P149+P151</f>
        <v>0</v>
      </c>
      <c r="Q85" s="83"/>
      <c r="R85" s="197">
        <f>R86+R149+R151</f>
        <v>0</v>
      </c>
      <c r="S85" s="83"/>
      <c r="T85" s="198">
        <f>T86+T149+T151</f>
        <v>0</v>
      </c>
      <c r="AT85" s="25" t="s">
        <v>69</v>
      </c>
      <c r="AU85" s="25" t="s">
        <v>135</v>
      </c>
      <c r="BK85" s="199">
        <f>BK86+BK149+BK151</f>
        <v>0</v>
      </c>
    </row>
    <row r="86" s="11" customFormat="1" ht="37.44001" customHeight="1">
      <c r="B86" s="200"/>
      <c r="D86" s="201" t="s">
        <v>69</v>
      </c>
      <c r="E86" s="202" t="s">
        <v>77</v>
      </c>
      <c r="F86" s="202" t="s">
        <v>244</v>
      </c>
      <c r="I86" s="203"/>
      <c r="J86" s="204">
        <f>BK86</f>
        <v>0</v>
      </c>
      <c r="L86" s="200"/>
      <c r="M86" s="205"/>
      <c r="N86" s="206"/>
      <c r="O86" s="206"/>
      <c r="P86" s="207">
        <f>SUM(P87:P148)</f>
        <v>0</v>
      </c>
      <c r="Q86" s="206"/>
      <c r="R86" s="207">
        <f>SUM(R87:R148)</f>
        <v>0</v>
      </c>
      <c r="S86" s="206"/>
      <c r="T86" s="208">
        <f>SUM(T87:T148)</f>
        <v>0</v>
      </c>
      <c r="AR86" s="201" t="s">
        <v>77</v>
      </c>
      <c r="AT86" s="209" t="s">
        <v>69</v>
      </c>
      <c r="AU86" s="209" t="s">
        <v>70</v>
      </c>
      <c r="AY86" s="201" t="s">
        <v>159</v>
      </c>
      <c r="BK86" s="210">
        <f>SUM(BK87:BK148)</f>
        <v>0</v>
      </c>
    </row>
    <row r="87" s="1" customFormat="1" ht="16.5" customHeight="1">
      <c r="B87" s="213"/>
      <c r="C87" s="214" t="s">
        <v>77</v>
      </c>
      <c r="D87" s="214" t="s">
        <v>162</v>
      </c>
      <c r="E87" s="215" t="s">
        <v>1467</v>
      </c>
      <c r="F87" s="216" t="s">
        <v>1468</v>
      </c>
      <c r="G87" s="217" t="s">
        <v>289</v>
      </c>
      <c r="H87" s="218">
        <v>397</v>
      </c>
      <c r="I87" s="219"/>
      <c r="J87" s="220">
        <f>ROUND(I87*H87,2)</f>
        <v>0</v>
      </c>
      <c r="K87" s="216" t="s">
        <v>5</v>
      </c>
      <c r="L87" s="47"/>
      <c r="M87" s="221" t="s">
        <v>5</v>
      </c>
      <c r="N87" s="222" t="s">
        <v>41</v>
      </c>
      <c r="O87" s="48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AR87" s="25" t="s">
        <v>175</v>
      </c>
      <c r="AT87" s="25" t="s">
        <v>162</v>
      </c>
      <c r="AU87" s="25" t="s">
        <v>77</v>
      </c>
      <c r="AY87" s="25" t="s">
        <v>159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25" t="s">
        <v>77</v>
      </c>
      <c r="BK87" s="225">
        <f>ROUND(I87*H87,2)</f>
        <v>0</v>
      </c>
      <c r="BL87" s="25" t="s">
        <v>175</v>
      </c>
      <c r="BM87" s="25" t="s">
        <v>79</v>
      </c>
    </row>
    <row r="88" s="1" customFormat="1" ht="16.5" customHeight="1">
      <c r="B88" s="213"/>
      <c r="C88" s="214" t="s">
        <v>79</v>
      </c>
      <c r="D88" s="214" t="s">
        <v>162</v>
      </c>
      <c r="E88" s="215" t="s">
        <v>1469</v>
      </c>
      <c r="F88" s="216" t="s">
        <v>1470</v>
      </c>
      <c r="G88" s="217" t="s">
        <v>398</v>
      </c>
      <c r="H88" s="218">
        <v>107</v>
      </c>
      <c r="I88" s="219"/>
      <c r="J88" s="220">
        <f>ROUND(I88*H88,2)</f>
        <v>0</v>
      </c>
      <c r="K88" s="216" t="s">
        <v>5</v>
      </c>
      <c r="L88" s="47"/>
      <c r="M88" s="221" t="s">
        <v>5</v>
      </c>
      <c r="N88" s="222" t="s">
        <v>41</v>
      </c>
      <c r="O88" s="48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AR88" s="25" t="s">
        <v>175</v>
      </c>
      <c r="AT88" s="25" t="s">
        <v>162</v>
      </c>
      <c r="AU88" s="25" t="s">
        <v>77</v>
      </c>
      <c r="AY88" s="25" t="s">
        <v>159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25" t="s">
        <v>77</v>
      </c>
      <c r="BK88" s="225">
        <f>ROUND(I88*H88,2)</f>
        <v>0</v>
      </c>
      <c r="BL88" s="25" t="s">
        <v>175</v>
      </c>
      <c r="BM88" s="25" t="s">
        <v>175</v>
      </c>
    </row>
    <row r="89" s="1" customFormat="1" ht="16.5" customHeight="1">
      <c r="B89" s="213"/>
      <c r="C89" s="214" t="s">
        <v>93</v>
      </c>
      <c r="D89" s="214" t="s">
        <v>162</v>
      </c>
      <c r="E89" s="215" t="s">
        <v>1471</v>
      </c>
      <c r="F89" s="216" t="s">
        <v>1472</v>
      </c>
      <c r="G89" s="217" t="s">
        <v>398</v>
      </c>
      <c r="H89" s="218">
        <v>6</v>
      </c>
      <c r="I89" s="219"/>
      <c r="J89" s="220">
        <f>ROUND(I89*H89,2)</f>
        <v>0</v>
      </c>
      <c r="K89" s="216" t="s">
        <v>5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175</v>
      </c>
      <c r="AT89" s="25" t="s">
        <v>162</v>
      </c>
      <c r="AU89" s="25" t="s">
        <v>77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175</v>
      </c>
      <c r="BM89" s="25" t="s">
        <v>184</v>
      </c>
    </row>
    <row r="90" s="1" customFormat="1" ht="16.5" customHeight="1">
      <c r="B90" s="213"/>
      <c r="C90" s="214" t="s">
        <v>175</v>
      </c>
      <c r="D90" s="214" t="s">
        <v>162</v>
      </c>
      <c r="E90" s="215" t="s">
        <v>1473</v>
      </c>
      <c r="F90" s="216" t="s">
        <v>1474</v>
      </c>
      <c r="G90" s="217" t="s">
        <v>398</v>
      </c>
      <c r="H90" s="218">
        <v>2</v>
      </c>
      <c r="I90" s="219"/>
      <c r="J90" s="220">
        <f>ROUND(I90*H90,2)</f>
        <v>0</v>
      </c>
      <c r="K90" s="216" t="s">
        <v>5</v>
      </c>
      <c r="L90" s="47"/>
      <c r="M90" s="221" t="s">
        <v>5</v>
      </c>
      <c r="N90" s="222" t="s">
        <v>41</v>
      </c>
      <c r="O90" s="48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AR90" s="25" t="s">
        <v>175</v>
      </c>
      <c r="AT90" s="25" t="s">
        <v>162</v>
      </c>
      <c r="AU90" s="25" t="s">
        <v>77</v>
      </c>
      <c r="AY90" s="25" t="s">
        <v>159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25" t="s">
        <v>77</v>
      </c>
      <c r="BK90" s="225">
        <f>ROUND(I90*H90,2)</f>
        <v>0</v>
      </c>
      <c r="BL90" s="25" t="s">
        <v>175</v>
      </c>
      <c r="BM90" s="25" t="s">
        <v>194</v>
      </c>
    </row>
    <row r="91" s="1" customFormat="1" ht="16.5" customHeight="1">
      <c r="B91" s="213"/>
      <c r="C91" s="214" t="s">
        <v>158</v>
      </c>
      <c r="D91" s="214" t="s">
        <v>162</v>
      </c>
      <c r="E91" s="215" t="s">
        <v>1475</v>
      </c>
      <c r="F91" s="216" t="s">
        <v>1476</v>
      </c>
      <c r="G91" s="217" t="s">
        <v>398</v>
      </c>
      <c r="H91" s="218">
        <v>107</v>
      </c>
      <c r="I91" s="219"/>
      <c r="J91" s="220">
        <f>ROUND(I91*H91,2)</f>
        <v>0</v>
      </c>
      <c r="K91" s="216" t="s">
        <v>5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175</v>
      </c>
      <c r="AT91" s="25" t="s">
        <v>162</v>
      </c>
      <c r="AU91" s="25" t="s">
        <v>77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175</v>
      </c>
      <c r="BM91" s="25" t="s">
        <v>202</v>
      </c>
    </row>
    <row r="92" s="1" customFormat="1" ht="16.5" customHeight="1">
      <c r="B92" s="213"/>
      <c r="C92" s="214" t="s">
        <v>184</v>
      </c>
      <c r="D92" s="214" t="s">
        <v>162</v>
      </c>
      <c r="E92" s="215" t="s">
        <v>1477</v>
      </c>
      <c r="F92" s="216" t="s">
        <v>1478</v>
      </c>
      <c r="G92" s="217" t="s">
        <v>398</v>
      </c>
      <c r="H92" s="218">
        <v>6</v>
      </c>
      <c r="I92" s="219"/>
      <c r="J92" s="220">
        <f>ROUND(I92*H92,2)</f>
        <v>0</v>
      </c>
      <c r="K92" s="216" t="s">
        <v>5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175</v>
      </c>
      <c r="AT92" s="25" t="s">
        <v>162</v>
      </c>
      <c r="AU92" s="25" t="s">
        <v>77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175</v>
      </c>
      <c r="BM92" s="25" t="s">
        <v>212</v>
      </c>
    </row>
    <row r="93" s="1" customFormat="1" ht="16.5" customHeight="1">
      <c r="B93" s="213"/>
      <c r="C93" s="214" t="s">
        <v>190</v>
      </c>
      <c r="D93" s="214" t="s">
        <v>162</v>
      </c>
      <c r="E93" s="215" t="s">
        <v>1479</v>
      </c>
      <c r="F93" s="216" t="s">
        <v>1480</v>
      </c>
      <c r="G93" s="217" t="s">
        <v>398</v>
      </c>
      <c r="H93" s="218">
        <v>2</v>
      </c>
      <c r="I93" s="219"/>
      <c r="J93" s="220">
        <f>ROUND(I93*H93,2)</f>
        <v>0</v>
      </c>
      <c r="K93" s="216" t="s">
        <v>5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175</v>
      </c>
      <c r="AT93" s="25" t="s">
        <v>162</v>
      </c>
      <c r="AU93" s="25" t="s">
        <v>77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175</v>
      </c>
      <c r="BM93" s="25" t="s">
        <v>223</v>
      </c>
    </row>
    <row r="94" s="1" customFormat="1" ht="16.5" customHeight="1">
      <c r="B94" s="213"/>
      <c r="C94" s="214" t="s">
        <v>194</v>
      </c>
      <c r="D94" s="214" t="s">
        <v>162</v>
      </c>
      <c r="E94" s="215" t="s">
        <v>1481</v>
      </c>
      <c r="F94" s="216" t="s">
        <v>1482</v>
      </c>
      <c r="G94" s="217" t="s">
        <v>398</v>
      </c>
      <c r="H94" s="218">
        <v>107</v>
      </c>
      <c r="I94" s="219"/>
      <c r="J94" s="220">
        <f>ROUND(I94*H94,2)</f>
        <v>0</v>
      </c>
      <c r="K94" s="216" t="s">
        <v>5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175</v>
      </c>
      <c r="AT94" s="25" t="s">
        <v>162</v>
      </c>
      <c r="AU94" s="25" t="s">
        <v>77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175</v>
      </c>
      <c r="BM94" s="25" t="s">
        <v>330</v>
      </c>
    </row>
    <row r="95" s="1" customFormat="1" ht="16.5" customHeight="1">
      <c r="B95" s="213"/>
      <c r="C95" s="214" t="s">
        <v>198</v>
      </c>
      <c r="D95" s="214" t="s">
        <v>162</v>
      </c>
      <c r="E95" s="215" t="s">
        <v>1483</v>
      </c>
      <c r="F95" s="216" t="s">
        <v>1484</v>
      </c>
      <c r="G95" s="217" t="s">
        <v>398</v>
      </c>
      <c r="H95" s="218">
        <v>6</v>
      </c>
      <c r="I95" s="219"/>
      <c r="J95" s="220">
        <f>ROUND(I95*H95,2)</f>
        <v>0</v>
      </c>
      <c r="K95" s="216" t="s">
        <v>5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175</v>
      </c>
      <c r="AT95" s="25" t="s">
        <v>162</v>
      </c>
      <c r="AU95" s="25" t="s">
        <v>77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175</v>
      </c>
      <c r="BM95" s="25" t="s">
        <v>346</v>
      </c>
    </row>
    <row r="96" s="1" customFormat="1" ht="16.5" customHeight="1">
      <c r="B96" s="213"/>
      <c r="C96" s="214" t="s">
        <v>202</v>
      </c>
      <c r="D96" s="214" t="s">
        <v>162</v>
      </c>
      <c r="E96" s="215" t="s">
        <v>1485</v>
      </c>
      <c r="F96" s="216" t="s">
        <v>1486</v>
      </c>
      <c r="G96" s="217" t="s">
        <v>398</v>
      </c>
      <c r="H96" s="218">
        <v>2</v>
      </c>
      <c r="I96" s="219"/>
      <c r="J96" s="220">
        <f>ROUND(I96*H96,2)</f>
        <v>0</v>
      </c>
      <c r="K96" s="216" t="s">
        <v>5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175</v>
      </c>
      <c r="AT96" s="25" t="s">
        <v>162</v>
      </c>
      <c r="AU96" s="25" t="s">
        <v>77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175</v>
      </c>
      <c r="BM96" s="25" t="s">
        <v>361</v>
      </c>
    </row>
    <row r="97" s="1" customFormat="1" ht="16.5" customHeight="1">
      <c r="B97" s="213"/>
      <c r="C97" s="214" t="s">
        <v>206</v>
      </c>
      <c r="D97" s="214" t="s">
        <v>162</v>
      </c>
      <c r="E97" s="215" t="s">
        <v>1487</v>
      </c>
      <c r="F97" s="216" t="s">
        <v>1488</v>
      </c>
      <c r="G97" s="217" t="s">
        <v>398</v>
      </c>
      <c r="H97" s="218">
        <v>107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175</v>
      </c>
      <c r="AT97" s="25" t="s">
        <v>162</v>
      </c>
      <c r="AU97" s="25" t="s">
        <v>77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175</v>
      </c>
      <c r="BM97" s="25" t="s">
        <v>370</v>
      </c>
    </row>
    <row r="98" s="1" customFormat="1" ht="16.5" customHeight="1">
      <c r="B98" s="213"/>
      <c r="C98" s="214" t="s">
        <v>212</v>
      </c>
      <c r="D98" s="214" t="s">
        <v>162</v>
      </c>
      <c r="E98" s="215" t="s">
        <v>1489</v>
      </c>
      <c r="F98" s="216" t="s">
        <v>1490</v>
      </c>
      <c r="G98" s="217" t="s">
        <v>398</v>
      </c>
      <c r="H98" s="218">
        <v>6</v>
      </c>
      <c r="I98" s="219"/>
      <c r="J98" s="220">
        <f>ROUND(I98*H98,2)</f>
        <v>0</v>
      </c>
      <c r="K98" s="216" t="s">
        <v>5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175</v>
      </c>
      <c r="AT98" s="25" t="s">
        <v>162</v>
      </c>
      <c r="AU98" s="25" t="s">
        <v>77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175</v>
      </c>
      <c r="BM98" s="25" t="s">
        <v>383</v>
      </c>
    </row>
    <row r="99" s="1" customFormat="1" ht="16.5" customHeight="1">
      <c r="B99" s="213"/>
      <c r="C99" s="214" t="s">
        <v>216</v>
      </c>
      <c r="D99" s="214" t="s">
        <v>162</v>
      </c>
      <c r="E99" s="215" t="s">
        <v>1491</v>
      </c>
      <c r="F99" s="216" t="s">
        <v>1492</v>
      </c>
      <c r="G99" s="217" t="s">
        <v>398</v>
      </c>
      <c r="H99" s="218">
        <v>2</v>
      </c>
      <c r="I99" s="219"/>
      <c r="J99" s="220">
        <f>ROUND(I99*H99,2)</f>
        <v>0</v>
      </c>
      <c r="K99" s="216" t="s">
        <v>5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175</v>
      </c>
      <c r="AT99" s="25" t="s">
        <v>162</v>
      </c>
      <c r="AU99" s="25" t="s">
        <v>77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175</v>
      </c>
      <c r="BM99" s="25" t="s">
        <v>394</v>
      </c>
    </row>
    <row r="100" s="1" customFormat="1" ht="16.5" customHeight="1">
      <c r="B100" s="213"/>
      <c r="C100" s="214" t="s">
        <v>223</v>
      </c>
      <c r="D100" s="214" t="s">
        <v>162</v>
      </c>
      <c r="E100" s="215" t="s">
        <v>1493</v>
      </c>
      <c r="F100" s="216" t="s">
        <v>1494</v>
      </c>
      <c r="G100" s="217" t="s">
        <v>398</v>
      </c>
      <c r="H100" s="218">
        <v>107</v>
      </c>
      <c r="I100" s="219"/>
      <c r="J100" s="220">
        <f>ROUND(I100*H100,2)</f>
        <v>0</v>
      </c>
      <c r="K100" s="216" t="s">
        <v>5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175</v>
      </c>
      <c r="AT100" s="25" t="s">
        <v>162</v>
      </c>
      <c r="AU100" s="25" t="s">
        <v>77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175</v>
      </c>
      <c r="BM100" s="25" t="s">
        <v>408</v>
      </c>
    </row>
    <row r="101" s="1" customFormat="1" ht="16.5" customHeight="1">
      <c r="B101" s="213"/>
      <c r="C101" s="214" t="s">
        <v>11</v>
      </c>
      <c r="D101" s="214" t="s">
        <v>162</v>
      </c>
      <c r="E101" s="215" t="s">
        <v>1495</v>
      </c>
      <c r="F101" s="216" t="s">
        <v>1496</v>
      </c>
      <c r="G101" s="217" t="s">
        <v>398</v>
      </c>
      <c r="H101" s="218">
        <v>6</v>
      </c>
      <c r="I101" s="219"/>
      <c r="J101" s="220">
        <f>ROUND(I101*H101,2)</f>
        <v>0</v>
      </c>
      <c r="K101" s="216" t="s">
        <v>5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175</v>
      </c>
      <c r="AT101" s="25" t="s">
        <v>162</v>
      </c>
      <c r="AU101" s="25" t="s">
        <v>77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175</v>
      </c>
      <c r="BM101" s="25" t="s">
        <v>422</v>
      </c>
    </row>
    <row r="102" s="1" customFormat="1" ht="16.5" customHeight="1">
      <c r="B102" s="213"/>
      <c r="C102" s="214" t="s">
        <v>330</v>
      </c>
      <c r="D102" s="214" t="s">
        <v>162</v>
      </c>
      <c r="E102" s="215" t="s">
        <v>1497</v>
      </c>
      <c r="F102" s="216" t="s">
        <v>1498</v>
      </c>
      <c r="G102" s="217" t="s">
        <v>398</v>
      </c>
      <c r="H102" s="218">
        <v>2</v>
      </c>
      <c r="I102" s="219"/>
      <c r="J102" s="220">
        <f>ROUND(I102*H102,2)</f>
        <v>0</v>
      </c>
      <c r="K102" s="216" t="s">
        <v>5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175</v>
      </c>
      <c r="AT102" s="25" t="s">
        <v>162</v>
      </c>
      <c r="AU102" s="25" t="s">
        <v>77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175</v>
      </c>
      <c r="BM102" s="25" t="s">
        <v>298</v>
      </c>
    </row>
    <row r="103" s="1" customFormat="1" ht="16.5" customHeight="1">
      <c r="B103" s="213"/>
      <c r="C103" s="214" t="s">
        <v>339</v>
      </c>
      <c r="D103" s="214" t="s">
        <v>162</v>
      </c>
      <c r="E103" s="215" t="s">
        <v>1499</v>
      </c>
      <c r="F103" s="216" t="s">
        <v>1500</v>
      </c>
      <c r="G103" s="217" t="s">
        <v>289</v>
      </c>
      <c r="H103" s="218">
        <v>397</v>
      </c>
      <c r="I103" s="219"/>
      <c r="J103" s="220">
        <f>ROUND(I103*H103,2)</f>
        <v>0</v>
      </c>
      <c r="K103" s="216" t="s">
        <v>5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175</v>
      </c>
      <c r="AT103" s="25" t="s">
        <v>162</v>
      </c>
      <c r="AU103" s="25" t="s">
        <v>77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175</v>
      </c>
      <c r="BM103" s="25" t="s">
        <v>439</v>
      </c>
    </row>
    <row r="104" s="1" customFormat="1" ht="16.5" customHeight="1">
      <c r="B104" s="213"/>
      <c r="C104" s="214" t="s">
        <v>346</v>
      </c>
      <c r="D104" s="214" t="s">
        <v>162</v>
      </c>
      <c r="E104" s="215" t="s">
        <v>1501</v>
      </c>
      <c r="F104" s="216" t="s">
        <v>1502</v>
      </c>
      <c r="G104" s="217" t="s">
        <v>279</v>
      </c>
      <c r="H104" s="218">
        <v>15.08</v>
      </c>
      <c r="I104" s="219"/>
      <c r="J104" s="220">
        <f>ROUND(I104*H104,2)</f>
        <v>0</v>
      </c>
      <c r="K104" s="216" t="s">
        <v>5</v>
      </c>
      <c r="L104" s="47"/>
      <c r="M104" s="221" t="s">
        <v>5</v>
      </c>
      <c r="N104" s="222" t="s">
        <v>41</v>
      </c>
      <c r="O104" s="48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AR104" s="25" t="s">
        <v>175</v>
      </c>
      <c r="AT104" s="25" t="s">
        <v>162</v>
      </c>
      <c r="AU104" s="25" t="s">
        <v>77</v>
      </c>
      <c r="AY104" s="25" t="s">
        <v>159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25" t="s">
        <v>77</v>
      </c>
      <c r="BK104" s="225">
        <f>ROUND(I104*H104,2)</f>
        <v>0</v>
      </c>
      <c r="BL104" s="25" t="s">
        <v>175</v>
      </c>
      <c r="BM104" s="25" t="s">
        <v>448</v>
      </c>
    </row>
    <row r="105" s="1" customFormat="1" ht="16.5" customHeight="1">
      <c r="B105" s="213"/>
      <c r="C105" s="214" t="s">
        <v>356</v>
      </c>
      <c r="D105" s="214" t="s">
        <v>162</v>
      </c>
      <c r="E105" s="215" t="s">
        <v>1503</v>
      </c>
      <c r="F105" s="216" t="s">
        <v>1504</v>
      </c>
      <c r="G105" s="217" t="s">
        <v>247</v>
      </c>
      <c r="H105" s="218">
        <v>1831.6500000000001</v>
      </c>
      <c r="I105" s="219"/>
      <c r="J105" s="220">
        <f>ROUND(I105*H105,2)</f>
        <v>0</v>
      </c>
      <c r="K105" s="216" t="s">
        <v>5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175</v>
      </c>
      <c r="AT105" s="25" t="s">
        <v>162</v>
      </c>
      <c r="AU105" s="25" t="s">
        <v>77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175</v>
      </c>
      <c r="BM105" s="25" t="s">
        <v>458</v>
      </c>
    </row>
    <row r="106" s="1" customFormat="1" ht="16.5" customHeight="1">
      <c r="B106" s="213"/>
      <c r="C106" s="214" t="s">
        <v>361</v>
      </c>
      <c r="D106" s="214" t="s">
        <v>162</v>
      </c>
      <c r="E106" s="215" t="s">
        <v>1505</v>
      </c>
      <c r="F106" s="216" t="s">
        <v>1506</v>
      </c>
      <c r="G106" s="217" t="s">
        <v>247</v>
      </c>
      <c r="H106" s="218">
        <v>1831.6500000000001</v>
      </c>
      <c r="I106" s="219"/>
      <c r="J106" s="220">
        <f>ROUND(I106*H106,2)</f>
        <v>0</v>
      </c>
      <c r="K106" s="216" t="s">
        <v>5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175</v>
      </c>
      <c r="AT106" s="25" t="s">
        <v>162</v>
      </c>
      <c r="AU106" s="25" t="s">
        <v>77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175</v>
      </c>
      <c r="BM106" s="25" t="s">
        <v>470</v>
      </c>
    </row>
    <row r="107" s="1" customFormat="1" ht="16.5" customHeight="1">
      <c r="B107" s="213"/>
      <c r="C107" s="214" t="s">
        <v>10</v>
      </c>
      <c r="D107" s="214" t="s">
        <v>162</v>
      </c>
      <c r="E107" s="215" t="s">
        <v>1507</v>
      </c>
      <c r="F107" s="216" t="s">
        <v>1508</v>
      </c>
      <c r="G107" s="217" t="s">
        <v>289</v>
      </c>
      <c r="H107" s="218">
        <v>104</v>
      </c>
      <c r="I107" s="219"/>
      <c r="J107" s="220">
        <f>ROUND(I107*H107,2)</f>
        <v>0</v>
      </c>
      <c r="K107" s="216" t="s">
        <v>5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175</v>
      </c>
      <c r="AT107" s="25" t="s">
        <v>162</v>
      </c>
      <c r="AU107" s="25" t="s">
        <v>77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175</v>
      </c>
      <c r="BM107" s="25" t="s">
        <v>696</v>
      </c>
    </row>
    <row r="108" s="1" customFormat="1" ht="16.5" customHeight="1">
      <c r="B108" s="213"/>
      <c r="C108" s="214" t="s">
        <v>370</v>
      </c>
      <c r="D108" s="214" t="s">
        <v>162</v>
      </c>
      <c r="E108" s="215" t="s">
        <v>1509</v>
      </c>
      <c r="F108" s="216" t="s">
        <v>1510</v>
      </c>
      <c r="G108" s="217" t="s">
        <v>289</v>
      </c>
      <c r="H108" s="218">
        <v>12003</v>
      </c>
      <c r="I108" s="219"/>
      <c r="J108" s="220">
        <f>ROUND(I108*H108,2)</f>
        <v>0</v>
      </c>
      <c r="K108" s="216" t="s">
        <v>5</v>
      </c>
      <c r="L108" s="47"/>
      <c r="M108" s="221" t="s">
        <v>5</v>
      </c>
      <c r="N108" s="222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175</v>
      </c>
      <c r="AT108" s="25" t="s">
        <v>162</v>
      </c>
      <c r="AU108" s="25" t="s">
        <v>77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175</v>
      </c>
      <c r="BM108" s="25" t="s">
        <v>493</v>
      </c>
    </row>
    <row r="109" s="1" customFormat="1" ht="16.5" customHeight="1">
      <c r="B109" s="213"/>
      <c r="C109" s="214" t="s">
        <v>376</v>
      </c>
      <c r="D109" s="214" t="s">
        <v>162</v>
      </c>
      <c r="E109" s="215" t="s">
        <v>1511</v>
      </c>
      <c r="F109" s="216" t="s">
        <v>1512</v>
      </c>
      <c r="G109" s="217" t="s">
        <v>289</v>
      </c>
      <c r="H109" s="218">
        <v>12003</v>
      </c>
      <c r="I109" s="219"/>
      <c r="J109" s="220">
        <f>ROUND(I109*H109,2)</f>
        <v>0</v>
      </c>
      <c r="K109" s="216" t="s">
        <v>5</v>
      </c>
      <c r="L109" s="47"/>
      <c r="M109" s="221" t="s">
        <v>5</v>
      </c>
      <c r="N109" s="222" t="s">
        <v>41</v>
      </c>
      <c r="O109" s="48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AR109" s="25" t="s">
        <v>175</v>
      </c>
      <c r="AT109" s="25" t="s">
        <v>162</v>
      </c>
      <c r="AU109" s="25" t="s">
        <v>77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175</v>
      </c>
      <c r="BM109" s="25" t="s">
        <v>717</v>
      </c>
    </row>
    <row r="110" s="1" customFormat="1" ht="16.5" customHeight="1">
      <c r="B110" s="213"/>
      <c r="C110" s="214" t="s">
        <v>383</v>
      </c>
      <c r="D110" s="214" t="s">
        <v>162</v>
      </c>
      <c r="E110" s="215" t="s">
        <v>1513</v>
      </c>
      <c r="F110" s="216" t="s">
        <v>1514</v>
      </c>
      <c r="G110" s="217" t="s">
        <v>289</v>
      </c>
      <c r="H110" s="218">
        <v>12107</v>
      </c>
      <c r="I110" s="219"/>
      <c r="J110" s="220">
        <f>ROUND(I110*H110,2)</f>
        <v>0</v>
      </c>
      <c r="K110" s="216" t="s">
        <v>5</v>
      </c>
      <c r="L110" s="47"/>
      <c r="M110" s="221" t="s">
        <v>5</v>
      </c>
      <c r="N110" s="222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175</v>
      </c>
      <c r="AT110" s="25" t="s">
        <v>162</v>
      </c>
      <c r="AU110" s="25" t="s">
        <v>77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175</v>
      </c>
      <c r="BM110" s="25" t="s">
        <v>726</v>
      </c>
    </row>
    <row r="111" s="1" customFormat="1" ht="16.5" customHeight="1">
      <c r="B111" s="213"/>
      <c r="C111" s="214" t="s">
        <v>388</v>
      </c>
      <c r="D111" s="214" t="s">
        <v>162</v>
      </c>
      <c r="E111" s="215" t="s">
        <v>1515</v>
      </c>
      <c r="F111" s="216" t="s">
        <v>1516</v>
      </c>
      <c r="G111" s="217" t="s">
        <v>289</v>
      </c>
      <c r="H111" s="218">
        <v>12107</v>
      </c>
      <c r="I111" s="219"/>
      <c r="J111" s="220">
        <f>ROUND(I111*H111,2)</f>
        <v>0</v>
      </c>
      <c r="K111" s="216" t="s">
        <v>5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175</v>
      </c>
      <c r="AT111" s="25" t="s">
        <v>162</v>
      </c>
      <c r="AU111" s="25" t="s">
        <v>77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175</v>
      </c>
      <c r="BM111" s="25" t="s">
        <v>739</v>
      </c>
    </row>
    <row r="112" s="1" customFormat="1" ht="16.5" customHeight="1">
      <c r="B112" s="213"/>
      <c r="C112" s="214" t="s">
        <v>394</v>
      </c>
      <c r="D112" s="214" t="s">
        <v>162</v>
      </c>
      <c r="E112" s="215" t="s">
        <v>1517</v>
      </c>
      <c r="F112" s="216" t="s">
        <v>1518</v>
      </c>
      <c r="G112" s="217" t="s">
        <v>289</v>
      </c>
      <c r="H112" s="218">
        <v>12107</v>
      </c>
      <c r="I112" s="219"/>
      <c r="J112" s="220">
        <f>ROUND(I112*H112,2)</f>
        <v>0</v>
      </c>
      <c r="K112" s="216" t="s">
        <v>5</v>
      </c>
      <c r="L112" s="47"/>
      <c r="M112" s="221" t="s">
        <v>5</v>
      </c>
      <c r="N112" s="222" t="s">
        <v>41</v>
      </c>
      <c r="O112" s="48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AR112" s="25" t="s">
        <v>175</v>
      </c>
      <c r="AT112" s="25" t="s">
        <v>162</v>
      </c>
      <c r="AU112" s="25" t="s">
        <v>77</v>
      </c>
      <c r="AY112" s="25" t="s">
        <v>159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25" t="s">
        <v>77</v>
      </c>
      <c r="BK112" s="225">
        <f>ROUND(I112*H112,2)</f>
        <v>0</v>
      </c>
      <c r="BL112" s="25" t="s">
        <v>175</v>
      </c>
      <c r="BM112" s="25" t="s">
        <v>746</v>
      </c>
    </row>
    <row r="113" s="1" customFormat="1" ht="16.5" customHeight="1">
      <c r="B113" s="213"/>
      <c r="C113" s="214" t="s">
        <v>401</v>
      </c>
      <c r="D113" s="214" t="s">
        <v>162</v>
      </c>
      <c r="E113" s="215" t="s">
        <v>1519</v>
      </c>
      <c r="F113" s="216" t="s">
        <v>1520</v>
      </c>
      <c r="G113" s="217" t="s">
        <v>398</v>
      </c>
      <c r="H113" s="218">
        <v>13</v>
      </c>
      <c r="I113" s="219"/>
      <c r="J113" s="220">
        <f>ROUND(I113*H113,2)</f>
        <v>0</v>
      </c>
      <c r="K113" s="216" t="s">
        <v>5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AR113" s="25" t="s">
        <v>175</v>
      </c>
      <c r="AT113" s="25" t="s">
        <v>162</v>
      </c>
      <c r="AU113" s="25" t="s">
        <v>77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175</v>
      </c>
      <c r="BM113" s="25" t="s">
        <v>754</v>
      </c>
    </row>
    <row r="114" s="1" customFormat="1" ht="16.5" customHeight="1">
      <c r="B114" s="213"/>
      <c r="C114" s="214" t="s">
        <v>408</v>
      </c>
      <c r="D114" s="214" t="s">
        <v>162</v>
      </c>
      <c r="E114" s="215" t="s">
        <v>1521</v>
      </c>
      <c r="F114" s="216" t="s">
        <v>1522</v>
      </c>
      <c r="G114" s="217" t="s">
        <v>398</v>
      </c>
      <c r="H114" s="218">
        <v>104</v>
      </c>
      <c r="I114" s="219"/>
      <c r="J114" s="220">
        <f>ROUND(I114*H114,2)</f>
        <v>0</v>
      </c>
      <c r="K114" s="216" t="s">
        <v>5</v>
      </c>
      <c r="L114" s="47"/>
      <c r="M114" s="221" t="s">
        <v>5</v>
      </c>
      <c r="N114" s="222" t="s">
        <v>41</v>
      </c>
      <c r="O114" s="48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5" t="s">
        <v>175</v>
      </c>
      <c r="AT114" s="25" t="s">
        <v>162</v>
      </c>
      <c r="AU114" s="25" t="s">
        <v>77</v>
      </c>
      <c r="AY114" s="25" t="s">
        <v>159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5" t="s">
        <v>77</v>
      </c>
      <c r="BK114" s="225">
        <f>ROUND(I114*H114,2)</f>
        <v>0</v>
      </c>
      <c r="BL114" s="25" t="s">
        <v>175</v>
      </c>
      <c r="BM114" s="25" t="s">
        <v>763</v>
      </c>
    </row>
    <row r="115" s="1" customFormat="1" ht="16.5" customHeight="1">
      <c r="B115" s="213"/>
      <c r="C115" s="214" t="s">
        <v>414</v>
      </c>
      <c r="D115" s="214" t="s">
        <v>162</v>
      </c>
      <c r="E115" s="215" t="s">
        <v>1523</v>
      </c>
      <c r="F115" s="216" t="s">
        <v>1524</v>
      </c>
      <c r="G115" s="217" t="s">
        <v>398</v>
      </c>
      <c r="H115" s="218">
        <v>145</v>
      </c>
      <c r="I115" s="219"/>
      <c r="J115" s="220">
        <f>ROUND(I115*H115,2)</f>
        <v>0</v>
      </c>
      <c r="K115" s="216" t="s">
        <v>5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175</v>
      </c>
      <c r="AT115" s="25" t="s">
        <v>162</v>
      </c>
      <c r="AU115" s="25" t="s">
        <v>77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175</v>
      </c>
      <c r="BM115" s="25" t="s">
        <v>771</v>
      </c>
    </row>
    <row r="116" s="1" customFormat="1" ht="16.5" customHeight="1">
      <c r="B116" s="213"/>
      <c r="C116" s="214" t="s">
        <v>422</v>
      </c>
      <c r="D116" s="214" t="s">
        <v>162</v>
      </c>
      <c r="E116" s="215" t="s">
        <v>1525</v>
      </c>
      <c r="F116" s="216" t="s">
        <v>1526</v>
      </c>
      <c r="G116" s="217" t="s">
        <v>398</v>
      </c>
      <c r="H116" s="218">
        <v>13</v>
      </c>
      <c r="I116" s="219"/>
      <c r="J116" s="220">
        <f>ROUND(I116*H116,2)</f>
        <v>0</v>
      </c>
      <c r="K116" s="216" t="s">
        <v>5</v>
      </c>
      <c r="L116" s="47"/>
      <c r="M116" s="221" t="s">
        <v>5</v>
      </c>
      <c r="N116" s="222" t="s">
        <v>41</v>
      </c>
      <c r="O116" s="48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AR116" s="25" t="s">
        <v>175</v>
      </c>
      <c r="AT116" s="25" t="s">
        <v>162</v>
      </c>
      <c r="AU116" s="25" t="s">
        <v>77</v>
      </c>
      <c r="AY116" s="25" t="s">
        <v>159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25" t="s">
        <v>77</v>
      </c>
      <c r="BK116" s="225">
        <f>ROUND(I116*H116,2)</f>
        <v>0</v>
      </c>
      <c r="BL116" s="25" t="s">
        <v>175</v>
      </c>
      <c r="BM116" s="25" t="s">
        <v>508</v>
      </c>
    </row>
    <row r="117" s="1" customFormat="1" ht="16.5" customHeight="1">
      <c r="B117" s="213"/>
      <c r="C117" s="214" t="s">
        <v>426</v>
      </c>
      <c r="D117" s="214" t="s">
        <v>162</v>
      </c>
      <c r="E117" s="215" t="s">
        <v>1527</v>
      </c>
      <c r="F117" s="216" t="s">
        <v>1528</v>
      </c>
      <c r="G117" s="217" t="s">
        <v>398</v>
      </c>
      <c r="H117" s="218">
        <v>104</v>
      </c>
      <c r="I117" s="219"/>
      <c r="J117" s="220">
        <f>ROUND(I117*H117,2)</f>
        <v>0</v>
      </c>
      <c r="K117" s="216" t="s">
        <v>5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5" t="s">
        <v>175</v>
      </c>
      <c r="AT117" s="25" t="s">
        <v>162</v>
      </c>
      <c r="AU117" s="25" t="s">
        <v>77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175</v>
      </c>
      <c r="BM117" s="25" t="s">
        <v>785</v>
      </c>
    </row>
    <row r="118" s="1" customFormat="1" ht="16.5" customHeight="1">
      <c r="B118" s="213"/>
      <c r="C118" s="214" t="s">
        <v>298</v>
      </c>
      <c r="D118" s="214" t="s">
        <v>162</v>
      </c>
      <c r="E118" s="215" t="s">
        <v>1529</v>
      </c>
      <c r="F118" s="216" t="s">
        <v>1530</v>
      </c>
      <c r="G118" s="217" t="s">
        <v>398</v>
      </c>
      <c r="H118" s="218">
        <v>145</v>
      </c>
      <c r="I118" s="219"/>
      <c r="J118" s="220">
        <f>ROUND(I118*H118,2)</f>
        <v>0</v>
      </c>
      <c r="K118" s="216" t="s">
        <v>5</v>
      </c>
      <c r="L118" s="47"/>
      <c r="M118" s="221" t="s">
        <v>5</v>
      </c>
      <c r="N118" s="222" t="s">
        <v>41</v>
      </c>
      <c r="O118" s="48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25" t="s">
        <v>175</v>
      </c>
      <c r="AT118" s="25" t="s">
        <v>162</v>
      </c>
      <c r="AU118" s="25" t="s">
        <v>77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175</v>
      </c>
      <c r="BM118" s="25" t="s">
        <v>553</v>
      </c>
    </row>
    <row r="119" s="1" customFormat="1" ht="16.5" customHeight="1">
      <c r="B119" s="213"/>
      <c r="C119" s="214" t="s">
        <v>435</v>
      </c>
      <c r="D119" s="214" t="s">
        <v>162</v>
      </c>
      <c r="E119" s="215" t="s">
        <v>1531</v>
      </c>
      <c r="F119" s="216" t="s">
        <v>1532</v>
      </c>
      <c r="G119" s="217" t="s">
        <v>289</v>
      </c>
      <c r="H119" s="218">
        <v>3</v>
      </c>
      <c r="I119" s="219"/>
      <c r="J119" s="220">
        <f>ROUND(I119*H119,2)</f>
        <v>0</v>
      </c>
      <c r="K119" s="216" t="s">
        <v>5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175</v>
      </c>
      <c r="AT119" s="25" t="s">
        <v>162</v>
      </c>
      <c r="AU119" s="25" t="s">
        <v>77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175</v>
      </c>
      <c r="BM119" s="25" t="s">
        <v>807</v>
      </c>
    </row>
    <row r="120" s="1" customFormat="1" ht="16.5" customHeight="1">
      <c r="B120" s="213"/>
      <c r="C120" s="214" t="s">
        <v>439</v>
      </c>
      <c r="D120" s="214" t="s">
        <v>162</v>
      </c>
      <c r="E120" s="215" t="s">
        <v>1533</v>
      </c>
      <c r="F120" s="216" t="s">
        <v>1534</v>
      </c>
      <c r="G120" s="217" t="s">
        <v>1535</v>
      </c>
      <c r="H120" s="218">
        <v>145</v>
      </c>
      <c r="I120" s="219"/>
      <c r="J120" s="220">
        <f>ROUND(I120*H120,2)</f>
        <v>0</v>
      </c>
      <c r="K120" s="216" t="s">
        <v>5</v>
      </c>
      <c r="L120" s="47"/>
      <c r="M120" s="221" t="s">
        <v>5</v>
      </c>
      <c r="N120" s="222" t="s">
        <v>41</v>
      </c>
      <c r="O120" s="48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AR120" s="25" t="s">
        <v>175</v>
      </c>
      <c r="AT120" s="25" t="s">
        <v>162</v>
      </c>
      <c r="AU120" s="25" t="s">
        <v>77</v>
      </c>
      <c r="AY120" s="25" t="s">
        <v>159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25" t="s">
        <v>77</v>
      </c>
      <c r="BK120" s="225">
        <f>ROUND(I120*H120,2)</f>
        <v>0</v>
      </c>
      <c r="BL120" s="25" t="s">
        <v>175</v>
      </c>
      <c r="BM120" s="25" t="s">
        <v>407</v>
      </c>
    </row>
    <row r="121" s="1" customFormat="1" ht="16.5" customHeight="1">
      <c r="B121" s="213"/>
      <c r="C121" s="214" t="s">
        <v>444</v>
      </c>
      <c r="D121" s="214" t="s">
        <v>162</v>
      </c>
      <c r="E121" s="215" t="s">
        <v>1536</v>
      </c>
      <c r="F121" s="216" t="s">
        <v>1537</v>
      </c>
      <c r="G121" s="217" t="s">
        <v>398</v>
      </c>
      <c r="H121" s="218">
        <v>145</v>
      </c>
      <c r="I121" s="219"/>
      <c r="J121" s="220">
        <f>ROUND(I121*H121,2)</f>
        <v>0</v>
      </c>
      <c r="K121" s="216" t="s">
        <v>5</v>
      </c>
      <c r="L121" s="47"/>
      <c r="M121" s="221" t="s">
        <v>5</v>
      </c>
      <c r="N121" s="222" t="s">
        <v>41</v>
      </c>
      <c r="O121" s="48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AR121" s="25" t="s">
        <v>175</v>
      </c>
      <c r="AT121" s="25" t="s">
        <v>162</v>
      </c>
      <c r="AU121" s="25" t="s">
        <v>77</v>
      </c>
      <c r="AY121" s="25" t="s">
        <v>159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25" t="s">
        <v>77</v>
      </c>
      <c r="BK121" s="225">
        <f>ROUND(I121*H121,2)</f>
        <v>0</v>
      </c>
      <c r="BL121" s="25" t="s">
        <v>175</v>
      </c>
      <c r="BM121" s="25" t="s">
        <v>824</v>
      </c>
    </row>
    <row r="122" s="1" customFormat="1" ht="16.5" customHeight="1">
      <c r="B122" s="213"/>
      <c r="C122" s="214" t="s">
        <v>448</v>
      </c>
      <c r="D122" s="214" t="s">
        <v>162</v>
      </c>
      <c r="E122" s="215" t="s">
        <v>1538</v>
      </c>
      <c r="F122" s="216" t="s">
        <v>1539</v>
      </c>
      <c r="G122" s="217" t="s">
        <v>289</v>
      </c>
      <c r="H122" s="218">
        <v>198</v>
      </c>
      <c r="I122" s="219"/>
      <c r="J122" s="220">
        <f>ROUND(I122*H122,2)</f>
        <v>0</v>
      </c>
      <c r="K122" s="216" t="s">
        <v>5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175</v>
      </c>
      <c r="AT122" s="25" t="s">
        <v>162</v>
      </c>
      <c r="AU122" s="25" t="s">
        <v>77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175</v>
      </c>
      <c r="BM122" s="25" t="s">
        <v>328</v>
      </c>
    </row>
    <row r="123" s="1" customFormat="1" ht="16.5" customHeight="1">
      <c r="B123" s="213"/>
      <c r="C123" s="214" t="s">
        <v>452</v>
      </c>
      <c r="D123" s="214" t="s">
        <v>162</v>
      </c>
      <c r="E123" s="215" t="s">
        <v>1540</v>
      </c>
      <c r="F123" s="216" t="s">
        <v>1541</v>
      </c>
      <c r="G123" s="217" t="s">
        <v>279</v>
      </c>
      <c r="H123" s="218">
        <v>0.0080000000000000002</v>
      </c>
      <c r="I123" s="219"/>
      <c r="J123" s="220">
        <f>ROUND(I123*H123,2)</f>
        <v>0</v>
      </c>
      <c r="K123" s="216" t="s">
        <v>5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175</v>
      </c>
      <c r="AT123" s="25" t="s">
        <v>162</v>
      </c>
      <c r="AU123" s="25" t="s">
        <v>77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175</v>
      </c>
      <c r="BM123" s="25" t="s">
        <v>842</v>
      </c>
    </row>
    <row r="124" s="1" customFormat="1" ht="16.5" customHeight="1">
      <c r="B124" s="213"/>
      <c r="C124" s="214" t="s">
        <v>458</v>
      </c>
      <c r="D124" s="214" t="s">
        <v>162</v>
      </c>
      <c r="E124" s="215" t="s">
        <v>1542</v>
      </c>
      <c r="F124" s="216" t="s">
        <v>1543</v>
      </c>
      <c r="G124" s="217" t="s">
        <v>289</v>
      </c>
      <c r="H124" s="218">
        <v>98</v>
      </c>
      <c r="I124" s="219"/>
      <c r="J124" s="220">
        <f>ROUND(I124*H124,2)</f>
        <v>0</v>
      </c>
      <c r="K124" s="216" t="s">
        <v>5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175</v>
      </c>
      <c r="AT124" s="25" t="s">
        <v>162</v>
      </c>
      <c r="AU124" s="25" t="s">
        <v>77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175</v>
      </c>
      <c r="BM124" s="25" t="s">
        <v>852</v>
      </c>
    </row>
    <row r="125" s="1" customFormat="1" ht="16.5" customHeight="1">
      <c r="B125" s="213"/>
      <c r="C125" s="214" t="s">
        <v>466</v>
      </c>
      <c r="D125" s="214" t="s">
        <v>162</v>
      </c>
      <c r="E125" s="215" t="s">
        <v>1544</v>
      </c>
      <c r="F125" s="216" t="s">
        <v>1545</v>
      </c>
      <c r="G125" s="217" t="s">
        <v>404</v>
      </c>
      <c r="H125" s="218">
        <v>98</v>
      </c>
      <c r="I125" s="219"/>
      <c r="J125" s="220">
        <f>ROUND(I125*H125,2)</f>
        <v>0</v>
      </c>
      <c r="K125" s="216" t="s">
        <v>5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175</v>
      </c>
      <c r="AT125" s="25" t="s">
        <v>162</v>
      </c>
      <c r="AU125" s="25" t="s">
        <v>77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175</v>
      </c>
      <c r="BM125" s="25" t="s">
        <v>860</v>
      </c>
    </row>
    <row r="126" s="1" customFormat="1" ht="16.5" customHeight="1">
      <c r="B126" s="213"/>
      <c r="C126" s="214" t="s">
        <v>470</v>
      </c>
      <c r="D126" s="214" t="s">
        <v>162</v>
      </c>
      <c r="E126" s="215" t="s">
        <v>1546</v>
      </c>
      <c r="F126" s="216" t="s">
        <v>1547</v>
      </c>
      <c r="G126" s="217" t="s">
        <v>289</v>
      </c>
      <c r="H126" s="218">
        <v>104</v>
      </c>
      <c r="I126" s="219"/>
      <c r="J126" s="220">
        <f>ROUND(I126*H126,2)</f>
        <v>0</v>
      </c>
      <c r="K126" s="216" t="s">
        <v>5</v>
      </c>
      <c r="L126" s="47"/>
      <c r="M126" s="221" t="s">
        <v>5</v>
      </c>
      <c r="N126" s="222" t="s">
        <v>41</v>
      </c>
      <c r="O126" s="48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AR126" s="25" t="s">
        <v>175</v>
      </c>
      <c r="AT126" s="25" t="s">
        <v>162</v>
      </c>
      <c r="AU126" s="25" t="s">
        <v>77</v>
      </c>
      <c r="AY126" s="25" t="s">
        <v>159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25" t="s">
        <v>77</v>
      </c>
      <c r="BK126" s="225">
        <f>ROUND(I126*H126,2)</f>
        <v>0</v>
      </c>
      <c r="BL126" s="25" t="s">
        <v>175</v>
      </c>
      <c r="BM126" s="25" t="s">
        <v>868</v>
      </c>
    </row>
    <row r="127" s="1" customFormat="1" ht="16.5" customHeight="1">
      <c r="B127" s="213"/>
      <c r="C127" s="214" t="s">
        <v>475</v>
      </c>
      <c r="D127" s="214" t="s">
        <v>162</v>
      </c>
      <c r="E127" s="215" t="s">
        <v>1548</v>
      </c>
      <c r="F127" s="216" t="s">
        <v>1549</v>
      </c>
      <c r="G127" s="217" t="s">
        <v>247</v>
      </c>
      <c r="H127" s="218">
        <v>7.9000000000000004</v>
      </c>
      <c r="I127" s="219"/>
      <c r="J127" s="220">
        <f>ROUND(I127*H127,2)</f>
        <v>0</v>
      </c>
      <c r="K127" s="216" t="s">
        <v>5</v>
      </c>
      <c r="L127" s="47"/>
      <c r="M127" s="221" t="s">
        <v>5</v>
      </c>
      <c r="N127" s="222" t="s">
        <v>41</v>
      </c>
      <c r="O127" s="48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AR127" s="25" t="s">
        <v>175</v>
      </c>
      <c r="AT127" s="25" t="s">
        <v>162</v>
      </c>
      <c r="AU127" s="25" t="s">
        <v>77</v>
      </c>
      <c r="AY127" s="25" t="s">
        <v>159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25" t="s">
        <v>77</v>
      </c>
      <c r="BK127" s="225">
        <f>ROUND(I127*H127,2)</f>
        <v>0</v>
      </c>
      <c r="BL127" s="25" t="s">
        <v>175</v>
      </c>
      <c r="BM127" s="25" t="s">
        <v>878</v>
      </c>
    </row>
    <row r="128" s="1" customFormat="1" ht="16.5" customHeight="1">
      <c r="B128" s="213"/>
      <c r="C128" s="214" t="s">
        <v>696</v>
      </c>
      <c r="D128" s="214" t="s">
        <v>162</v>
      </c>
      <c r="E128" s="215" t="s">
        <v>1550</v>
      </c>
      <c r="F128" s="216" t="s">
        <v>1551</v>
      </c>
      <c r="G128" s="217" t="s">
        <v>398</v>
      </c>
      <c r="H128" s="218">
        <v>48</v>
      </c>
      <c r="I128" s="219"/>
      <c r="J128" s="220">
        <f>ROUND(I128*H128,2)</f>
        <v>0</v>
      </c>
      <c r="K128" s="216" t="s">
        <v>5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175</v>
      </c>
      <c r="AT128" s="25" t="s">
        <v>162</v>
      </c>
      <c r="AU128" s="25" t="s">
        <v>77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175</v>
      </c>
      <c r="BM128" s="25" t="s">
        <v>886</v>
      </c>
    </row>
    <row r="129" s="1" customFormat="1" ht="16.5" customHeight="1">
      <c r="B129" s="213"/>
      <c r="C129" s="214" t="s">
        <v>701</v>
      </c>
      <c r="D129" s="214" t="s">
        <v>162</v>
      </c>
      <c r="E129" s="215" t="s">
        <v>1552</v>
      </c>
      <c r="F129" s="216" t="s">
        <v>1553</v>
      </c>
      <c r="G129" s="217" t="s">
        <v>398</v>
      </c>
      <c r="H129" s="218">
        <v>48</v>
      </c>
      <c r="I129" s="219"/>
      <c r="J129" s="220">
        <f>ROUND(I129*H129,2)</f>
        <v>0</v>
      </c>
      <c r="K129" s="216" t="s">
        <v>5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175</v>
      </c>
      <c r="AT129" s="25" t="s">
        <v>162</v>
      </c>
      <c r="AU129" s="25" t="s">
        <v>77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175</v>
      </c>
      <c r="BM129" s="25" t="s">
        <v>895</v>
      </c>
    </row>
    <row r="130" s="1" customFormat="1" ht="16.5" customHeight="1">
      <c r="B130" s="213"/>
      <c r="C130" s="214" t="s">
        <v>493</v>
      </c>
      <c r="D130" s="214" t="s">
        <v>162</v>
      </c>
      <c r="E130" s="215" t="s">
        <v>1554</v>
      </c>
      <c r="F130" s="216" t="s">
        <v>1555</v>
      </c>
      <c r="G130" s="217" t="s">
        <v>398</v>
      </c>
      <c r="H130" s="218">
        <v>47</v>
      </c>
      <c r="I130" s="219"/>
      <c r="J130" s="220">
        <f>ROUND(I130*H130,2)</f>
        <v>0</v>
      </c>
      <c r="K130" s="216" t="s">
        <v>5</v>
      </c>
      <c r="L130" s="47"/>
      <c r="M130" s="221" t="s">
        <v>5</v>
      </c>
      <c r="N130" s="222" t="s">
        <v>41</v>
      </c>
      <c r="O130" s="48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25" t="s">
        <v>175</v>
      </c>
      <c r="AT130" s="25" t="s">
        <v>162</v>
      </c>
      <c r="AU130" s="25" t="s">
        <v>77</v>
      </c>
      <c r="AY130" s="25" t="s">
        <v>159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25" t="s">
        <v>77</v>
      </c>
      <c r="BK130" s="225">
        <f>ROUND(I130*H130,2)</f>
        <v>0</v>
      </c>
      <c r="BL130" s="25" t="s">
        <v>175</v>
      </c>
      <c r="BM130" s="25" t="s">
        <v>903</v>
      </c>
    </row>
    <row r="131" s="1" customFormat="1" ht="16.5" customHeight="1">
      <c r="B131" s="213"/>
      <c r="C131" s="214" t="s">
        <v>712</v>
      </c>
      <c r="D131" s="214" t="s">
        <v>162</v>
      </c>
      <c r="E131" s="215" t="s">
        <v>1556</v>
      </c>
      <c r="F131" s="216" t="s">
        <v>1557</v>
      </c>
      <c r="G131" s="217" t="s">
        <v>398</v>
      </c>
      <c r="H131" s="218">
        <v>2</v>
      </c>
      <c r="I131" s="219"/>
      <c r="J131" s="220">
        <f>ROUND(I131*H131,2)</f>
        <v>0</v>
      </c>
      <c r="K131" s="216" t="s">
        <v>5</v>
      </c>
      <c r="L131" s="47"/>
      <c r="M131" s="221" t="s">
        <v>5</v>
      </c>
      <c r="N131" s="222" t="s">
        <v>41</v>
      </c>
      <c r="O131" s="48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AR131" s="25" t="s">
        <v>175</v>
      </c>
      <c r="AT131" s="25" t="s">
        <v>162</v>
      </c>
      <c r="AU131" s="25" t="s">
        <v>77</v>
      </c>
      <c r="AY131" s="25" t="s">
        <v>159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25" t="s">
        <v>77</v>
      </c>
      <c r="BK131" s="225">
        <f>ROUND(I131*H131,2)</f>
        <v>0</v>
      </c>
      <c r="BL131" s="25" t="s">
        <v>175</v>
      </c>
      <c r="BM131" s="25" t="s">
        <v>911</v>
      </c>
    </row>
    <row r="132" s="1" customFormat="1" ht="16.5" customHeight="1">
      <c r="B132" s="213"/>
      <c r="C132" s="214" t="s">
        <v>717</v>
      </c>
      <c r="D132" s="214" t="s">
        <v>162</v>
      </c>
      <c r="E132" s="215" t="s">
        <v>1558</v>
      </c>
      <c r="F132" s="216" t="s">
        <v>1559</v>
      </c>
      <c r="G132" s="217" t="s">
        <v>398</v>
      </c>
      <c r="H132" s="218">
        <v>13</v>
      </c>
      <c r="I132" s="219"/>
      <c r="J132" s="220">
        <f>ROUND(I132*H132,2)</f>
        <v>0</v>
      </c>
      <c r="K132" s="216" t="s">
        <v>5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175</v>
      </c>
      <c r="AT132" s="25" t="s">
        <v>162</v>
      </c>
      <c r="AU132" s="25" t="s">
        <v>77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175</v>
      </c>
      <c r="BM132" s="25" t="s">
        <v>920</v>
      </c>
    </row>
    <row r="133" s="1" customFormat="1" ht="16.5" customHeight="1">
      <c r="B133" s="213"/>
      <c r="C133" s="214" t="s">
        <v>721</v>
      </c>
      <c r="D133" s="214" t="s">
        <v>162</v>
      </c>
      <c r="E133" s="215" t="s">
        <v>1560</v>
      </c>
      <c r="F133" s="216" t="s">
        <v>1561</v>
      </c>
      <c r="G133" s="217" t="s">
        <v>398</v>
      </c>
      <c r="H133" s="218">
        <v>26</v>
      </c>
      <c r="I133" s="219"/>
      <c r="J133" s="220">
        <f>ROUND(I133*H133,2)</f>
        <v>0</v>
      </c>
      <c r="K133" s="216" t="s">
        <v>5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175</v>
      </c>
      <c r="AT133" s="25" t="s">
        <v>162</v>
      </c>
      <c r="AU133" s="25" t="s">
        <v>77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175</v>
      </c>
      <c r="BM133" s="25" t="s">
        <v>930</v>
      </c>
    </row>
    <row r="134" s="1" customFormat="1" ht="16.5" customHeight="1">
      <c r="B134" s="213"/>
      <c r="C134" s="214" t="s">
        <v>726</v>
      </c>
      <c r="D134" s="214" t="s">
        <v>162</v>
      </c>
      <c r="E134" s="215" t="s">
        <v>1562</v>
      </c>
      <c r="F134" s="216" t="s">
        <v>1563</v>
      </c>
      <c r="G134" s="217" t="s">
        <v>398</v>
      </c>
      <c r="H134" s="218">
        <v>26</v>
      </c>
      <c r="I134" s="219"/>
      <c r="J134" s="220">
        <f>ROUND(I134*H134,2)</f>
        <v>0</v>
      </c>
      <c r="K134" s="216" t="s">
        <v>5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175</v>
      </c>
      <c r="AT134" s="25" t="s">
        <v>162</v>
      </c>
      <c r="AU134" s="25" t="s">
        <v>77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175</v>
      </c>
      <c r="BM134" s="25" t="s">
        <v>955</v>
      </c>
    </row>
    <row r="135" s="1" customFormat="1" ht="16.5" customHeight="1">
      <c r="B135" s="213"/>
      <c r="C135" s="214" t="s">
        <v>732</v>
      </c>
      <c r="D135" s="214" t="s">
        <v>162</v>
      </c>
      <c r="E135" s="215" t="s">
        <v>1564</v>
      </c>
      <c r="F135" s="216" t="s">
        <v>1565</v>
      </c>
      <c r="G135" s="217" t="s">
        <v>398</v>
      </c>
      <c r="H135" s="218">
        <v>26</v>
      </c>
      <c r="I135" s="219"/>
      <c r="J135" s="220">
        <f>ROUND(I135*H135,2)</f>
        <v>0</v>
      </c>
      <c r="K135" s="216" t="s">
        <v>5</v>
      </c>
      <c r="L135" s="47"/>
      <c r="M135" s="221" t="s">
        <v>5</v>
      </c>
      <c r="N135" s="222" t="s">
        <v>41</v>
      </c>
      <c r="O135" s="48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AR135" s="25" t="s">
        <v>175</v>
      </c>
      <c r="AT135" s="25" t="s">
        <v>162</v>
      </c>
      <c r="AU135" s="25" t="s">
        <v>77</v>
      </c>
      <c r="AY135" s="25" t="s">
        <v>159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25" t="s">
        <v>77</v>
      </c>
      <c r="BK135" s="225">
        <f>ROUND(I135*H135,2)</f>
        <v>0</v>
      </c>
      <c r="BL135" s="25" t="s">
        <v>175</v>
      </c>
      <c r="BM135" s="25" t="s">
        <v>966</v>
      </c>
    </row>
    <row r="136" s="1" customFormat="1" ht="16.5" customHeight="1">
      <c r="B136" s="213"/>
      <c r="C136" s="214" t="s">
        <v>739</v>
      </c>
      <c r="D136" s="214" t="s">
        <v>162</v>
      </c>
      <c r="E136" s="215" t="s">
        <v>1566</v>
      </c>
      <c r="F136" s="216" t="s">
        <v>1567</v>
      </c>
      <c r="G136" s="217" t="s">
        <v>398</v>
      </c>
      <c r="H136" s="218">
        <v>26</v>
      </c>
      <c r="I136" s="219"/>
      <c r="J136" s="220">
        <f>ROUND(I136*H136,2)</f>
        <v>0</v>
      </c>
      <c r="K136" s="216" t="s">
        <v>5</v>
      </c>
      <c r="L136" s="47"/>
      <c r="M136" s="221" t="s">
        <v>5</v>
      </c>
      <c r="N136" s="222" t="s">
        <v>41</v>
      </c>
      <c r="O136" s="48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AR136" s="25" t="s">
        <v>175</v>
      </c>
      <c r="AT136" s="25" t="s">
        <v>162</v>
      </c>
      <c r="AU136" s="25" t="s">
        <v>77</v>
      </c>
      <c r="AY136" s="25" t="s">
        <v>159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25" t="s">
        <v>77</v>
      </c>
      <c r="BK136" s="225">
        <f>ROUND(I136*H136,2)</f>
        <v>0</v>
      </c>
      <c r="BL136" s="25" t="s">
        <v>175</v>
      </c>
      <c r="BM136" s="25" t="s">
        <v>975</v>
      </c>
    </row>
    <row r="137" s="1" customFormat="1" ht="16.5" customHeight="1">
      <c r="B137" s="213"/>
      <c r="C137" s="214" t="s">
        <v>741</v>
      </c>
      <c r="D137" s="214" t="s">
        <v>162</v>
      </c>
      <c r="E137" s="215" t="s">
        <v>1568</v>
      </c>
      <c r="F137" s="216" t="s">
        <v>1569</v>
      </c>
      <c r="G137" s="217" t="s">
        <v>398</v>
      </c>
      <c r="H137" s="218">
        <v>435</v>
      </c>
      <c r="I137" s="219"/>
      <c r="J137" s="220">
        <f>ROUND(I137*H137,2)</f>
        <v>0</v>
      </c>
      <c r="K137" s="216" t="s">
        <v>5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AR137" s="25" t="s">
        <v>175</v>
      </c>
      <c r="AT137" s="25" t="s">
        <v>162</v>
      </c>
      <c r="AU137" s="25" t="s">
        <v>77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175</v>
      </c>
      <c r="BM137" s="25" t="s">
        <v>986</v>
      </c>
    </row>
    <row r="138" s="1" customFormat="1" ht="16.5" customHeight="1">
      <c r="B138" s="213"/>
      <c r="C138" s="214" t="s">
        <v>746</v>
      </c>
      <c r="D138" s="214" t="s">
        <v>162</v>
      </c>
      <c r="E138" s="215" t="s">
        <v>1570</v>
      </c>
      <c r="F138" s="216" t="s">
        <v>1571</v>
      </c>
      <c r="G138" s="217" t="s">
        <v>247</v>
      </c>
      <c r="H138" s="218">
        <v>7.9000000000000004</v>
      </c>
      <c r="I138" s="219"/>
      <c r="J138" s="220">
        <f>ROUND(I138*H138,2)</f>
        <v>0</v>
      </c>
      <c r="K138" s="216" t="s">
        <v>5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175</v>
      </c>
      <c r="AT138" s="25" t="s">
        <v>162</v>
      </c>
      <c r="AU138" s="25" t="s">
        <v>77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175</v>
      </c>
      <c r="BM138" s="25" t="s">
        <v>997</v>
      </c>
    </row>
    <row r="139" s="1" customFormat="1" ht="16.5" customHeight="1">
      <c r="B139" s="213"/>
      <c r="C139" s="214" t="s">
        <v>752</v>
      </c>
      <c r="D139" s="214" t="s">
        <v>162</v>
      </c>
      <c r="E139" s="215" t="s">
        <v>1572</v>
      </c>
      <c r="F139" s="216" t="s">
        <v>1573</v>
      </c>
      <c r="G139" s="217" t="s">
        <v>1346</v>
      </c>
      <c r="H139" s="218">
        <v>360</v>
      </c>
      <c r="I139" s="219"/>
      <c r="J139" s="220">
        <f>ROUND(I139*H139,2)</f>
        <v>0</v>
      </c>
      <c r="K139" s="216" t="s">
        <v>5</v>
      </c>
      <c r="L139" s="47"/>
      <c r="M139" s="221" t="s">
        <v>5</v>
      </c>
      <c r="N139" s="222" t="s">
        <v>41</v>
      </c>
      <c r="O139" s="48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25" t="s">
        <v>175</v>
      </c>
      <c r="AT139" s="25" t="s">
        <v>162</v>
      </c>
      <c r="AU139" s="25" t="s">
        <v>77</v>
      </c>
      <c r="AY139" s="25" t="s">
        <v>159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25" t="s">
        <v>77</v>
      </c>
      <c r="BK139" s="225">
        <f>ROUND(I139*H139,2)</f>
        <v>0</v>
      </c>
      <c r="BL139" s="25" t="s">
        <v>175</v>
      </c>
      <c r="BM139" s="25" t="s">
        <v>1007</v>
      </c>
    </row>
    <row r="140" s="1" customFormat="1" ht="16.5" customHeight="1">
      <c r="B140" s="213"/>
      <c r="C140" s="214" t="s">
        <v>754</v>
      </c>
      <c r="D140" s="214" t="s">
        <v>162</v>
      </c>
      <c r="E140" s="215" t="s">
        <v>1574</v>
      </c>
      <c r="F140" s="216" t="s">
        <v>1575</v>
      </c>
      <c r="G140" s="217" t="s">
        <v>289</v>
      </c>
      <c r="H140" s="218">
        <v>72.5</v>
      </c>
      <c r="I140" s="219"/>
      <c r="J140" s="220">
        <f>ROUND(I140*H140,2)</f>
        <v>0</v>
      </c>
      <c r="K140" s="216" t="s">
        <v>5</v>
      </c>
      <c r="L140" s="47"/>
      <c r="M140" s="221" t="s">
        <v>5</v>
      </c>
      <c r="N140" s="222" t="s">
        <v>41</v>
      </c>
      <c r="O140" s="48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AR140" s="25" t="s">
        <v>175</v>
      </c>
      <c r="AT140" s="25" t="s">
        <v>162</v>
      </c>
      <c r="AU140" s="25" t="s">
        <v>77</v>
      </c>
      <c r="AY140" s="25" t="s">
        <v>159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25" t="s">
        <v>77</v>
      </c>
      <c r="BK140" s="225">
        <f>ROUND(I140*H140,2)</f>
        <v>0</v>
      </c>
      <c r="BL140" s="25" t="s">
        <v>175</v>
      </c>
      <c r="BM140" s="25" t="s">
        <v>1020</v>
      </c>
    </row>
    <row r="141" s="1" customFormat="1" ht="16.5" customHeight="1">
      <c r="B141" s="213"/>
      <c r="C141" s="214" t="s">
        <v>757</v>
      </c>
      <c r="D141" s="214" t="s">
        <v>162</v>
      </c>
      <c r="E141" s="215" t="s">
        <v>1576</v>
      </c>
      <c r="F141" s="216" t="s">
        <v>1577</v>
      </c>
      <c r="G141" s="217" t="s">
        <v>1535</v>
      </c>
      <c r="H141" s="218">
        <v>145</v>
      </c>
      <c r="I141" s="219"/>
      <c r="J141" s="220">
        <f>ROUND(I141*H141,2)</f>
        <v>0</v>
      </c>
      <c r="K141" s="216" t="s">
        <v>5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175</v>
      </c>
      <c r="AT141" s="25" t="s">
        <v>162</v>
      </c>
      <c r="AU141" s="25" t="s">
        <v>77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175</v>
      </c>
      <c r="BM141" s="25" t="s">
        <v>1043</v>
      </c>
    </row>
    <row r="142" s="1" customFormat="1" ht="16.5" customHeight="1">
      <c r="B142" s="213"/>
      <c r="C142" s="214" t="s">
        <v>763</v>
      </c>
      <c r="D142" s="214" t="s">
        <v>162</v>
      </c>
      <c r="E142" s="215" t="s">
        <v>1578</v>
      </c>
      <c r="F142" s="216" t="s">
        <v>1579</v>
      </c>
      <c r="G142" s="217" t="s">
        <v>398</v>
      </c>
      <c r="H142" s="218">
        <v>435</v>
      </c>
      <c r="I142" s="219"/>
      <c r="J142" s="220">
        <f>ROUND(I142*H142,2)</f>
        <v>0</v>
      </c>
      <c r="K142" s="216" t="s">
        <v>5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175</v>
      </c>
      <c r="AT142" s="25" t="s">
        <v>162</v>
      </c>
      <c r="AU142" s="25" t="s">
        <v>77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175</v>
      </c>
      <c r="BM142" s="25" t="s">
        <v>1052</v>
      </c>
    </row>
    <row r="143" s="1" customFormat="1" ht="16.5" customHeight="1">
      <c r="B143" s="213"/>
      <c r="C143" s="214" t="s">
        <v>767</v>
      </c>
      <c r="D143" s="214" t="s">
        <v>162</v>
      </c>
      <c r="E143" s="215" t="s">
        <v>1580</v>
      </c>
      <c r="F143" s="216" t="s">
        <v>1581</v>
      </c>
      <c r="G143" s="217" t="s">
        <v>404</v>
      </c>
      <c r="H143" s="218">
        <v>98</v>
      </c>
      <c r="I143" s="219"/>
      <c r="J143" s="220">
        <f>ROUND(I143*H143,2)</f>
        <v>0</v>
      </c>
      <c r="K143" s="216" t="s">
        <v>5</v>
      </c>
      <c r="L143" s="47"/>
      <c r="M143" s="221" t="s">
        <v>5</v>
      </c>
      <c r="N143" s="222" t="s">
        <v>41</v>
      </c>
      <c r="O143" s="48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AR143" s="25" t="s">
        <v>175</v>
      </c>
      <c r="AT143" s="25" t="s">
        <v>162</v>
      </c>
      <c r="AU143" s="25" t="s">
        <v>77</v>
      </c>
      <c r="AY143" s="25" t="s">
        <v>159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25" t="s">
        <v>77</v>
      </c>
      <c r="BK143" s="225">
        <f>ROUND(I143*H143,2)</f>
        <v>0</v>
      </c>
      <c r="BL143" s="25" t="s">
        <v>175</v>
      </c>
      <c r="BM143" s="25" t="s">
        <v>1150</v>
      </c>
    </row>
    <row r="144" s="1" customFormat="1" ht="16.5" customHeight="1">
      <c r="B144" s="213"/>
      <c r="C144" s="255" t="s">
        <v>771</v>
      </c>
      <c r="D144" s="255" t="s">
        <v>395</v>
      </c>
      <c r="E144" s="256" t="s">
        <v>1501</v>
      </c>
      <c r="F144" s="257" t="s">
        <v>1582</v>
      </c>
      <c r="G144" s="258" t="s">
        <v>289</v>
      </c>
      <c r="H144" s="259">
        <v>104</v>
      </c>
      <c r="I144" s="260"/>
      <c r="J144" s="261">
        <f>ROUND(I144*H144,2)</f>
        <v>0</v>
      </c>
      <c r="K144" s="257" t="s">
        <v>5</v>
      </c>
      <c r="L144" s="262"/>
      <c r="M144" s="263" t="s">
        <v>5</v>
      </c>
      <c r="N144" s="264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194</v>
      </c>
      <c r="AT144" s="25" t="s">
        <v>395</v>
      </c>
      <c r="AU144" s="25" t="s">
        <v>77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175</v>
      </c>
      <c r="BM144" s="25" t="s">
        <v>1423</v>
      </c>
    </row>
    <row r="145" s="1" customFormat="1" ht="16.5" customHeight="1">
      <c r="B145" s="213"/>
      <c r="C145" s="255" t="s">
        <v>775</v>
      </c>
      <c r="D145" s="255" t="s">
        <v>395</v>
      </c>
      <c r="E145" s="256" t="s">
        <v>1517</v>
      </c>
      <c r="F145" s="257" t="s">
        <v>1583</v>
      </c>
      <c r="G145" s="258" t="s">
        <v>1535</v>
      </c>
      <c r="H145" s="259">
        <v>72</v>
      </c>
      <c r="I145" s="260"/>
      <c r="J145" s="261">
        <f>ROUND(I145*H145,2)</f>
        <v>0</v>
      </c>
      <c r="K145" s="257" t="s">
        <v>5</v>
      </c>
      <c r="L145" s="262"/>
      <c r="M145" s="263" t="s">
        <v>5</v>
      </c>
      <c r="N145" s="264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194</v>
      </c>
      <c r="AT145" s="25" t="s">
        <v>395</v>
      </c>
      <c r="AU145" s="25" t="s">
        <v>77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175</v>
      </c>
      <c r="BM145" s="25" t="s">
        <v>1424</v>
      </c>
    </row>
    <row r="146" s="1" customFormat="1" ht="16.5" customHeight="1">
      <c r="B146" s="213"/>
      <c r="C146" s="214" t="s">
        <v>508</v>
      </c>
      <c r="D146" s="214" t="s">
        <v>162</v>
      </c>
      <c r="E146" s="215" t="s">
        <v>1584</v>
      </c>
      <c r="F146" s="216" t="s">
        <v>1585</v>
      </c>
      <c r="G146" s="217" t="s">
        <v>247</v>
      </c>
      <c r="H146" s="218">
        <v>14.5</v>
      </c>
      <c r="I146" s="219"/>
      <c r="J146" s="220">
        <f>ROUND(I146*H146,2)</f>
        <v>0</v>
      </c>
      <c r="K146" s="216" t="s">
        <v>5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175</v>
      </c>
      <c r="AT146" s="25" t="s">
        <v>162</v>
      </c>
      <c r="AU146" s="25" t="s">
        <v>77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175</v>
      </c>
      <c r="BM146" s="25" t="s">
        <v>1427</v>
      </c>
    </row>
    <row r="147" s="1" customFormat="1" ht="16.5" customHeight="1">
      <c r="B147" s="213"/>
      <c r="C147" s="214" t="s">
        <v>503</v>
      </c>
      <c r="D147" s="214" t="s">
        <v>162</v>
      </c>
      <c r="E147" s="215" t="s">
        <v>1586</v>
      </c>
      <c r="F147" s="216" t="s">
        <v>1587</v>
      </c>
      <c r="G147" s="217" t="s">
        <v>247</v>
      </c>
      <c r="H147" s="218">
        <v>19.800000000000001</v>
      </c>
      <c r="I147" s="219"/>
      <c r="J147" s="220">
        <f>ROUND(I147*H147,2)</f>
        <v>0</v>
      </c>
      <c r="K147" s="216" t="s">
        <v>5</v>
      </c>
      <c r="L147" s="47"/>
      <c r="M147" s="221" t="s">
        <v>5</v>
      </c>
      <c r="N147" s="222" t="s">
        <v>41</v>
      </c>
      <c r="O147" s="48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25" t="s">
        <v>175</v>
      </c>
      <c r="AT147" s="25" t="s">
        <v>162</v>
      </c>
      <c r="AU147" s="25" t="s">
        <v>77</v>
      </c>
      <c r="AY147" s="25" t="s">
        <v>159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25" t="s">
        <v>77</v>
      </c>
      <c r="BK147" s="225">
        <f>ROUND(I147*H147,2)</f>
        <v>0</v>
      </c>
      <c r="BL147" s="25" t="s">
        <v>175</v>
      </c>
      <c r="BM147" s="25" t="s">
        <v>1428</v>
      </c>
    </row>
    <row r="148" s="1" customFormat="1" ht="16.5" customHeight="1">
      <c r="B148" s="213"/>
      <c r="C148" s="214" t="s">
        <v>785</v>
      </c>
      <c r="D148" s="214" t="s">
        <v>162</v>
      </c>
      <c r="E148" s="215" t="s">
        <v>1588</v>
      </c>
      <c r="F148" s="216" t="s">
        <v>1589</v>
      </c>
      <c r="G148" s="217" t="s">
        <v>398</v>
      </c>
      <c r="H148" s="218">
        <v>842</v>
      </c>
      <c r="I148" s="219"/>
      <c r="J148" s="220">
        <f>ROUND(I148*H148,2)</f>
        <v>0</v>
      </c>
      <c r="K148" s="216" t="s">
        <v>5</v>
      </c>
      <c r="L148" s="47"/>
      <c r="M148" s="221" t="s">
        <v>5</v>
      </c>
      <c r="N148" s="222" t="s">
        <v>41</v>
      </c>
      <c r="O148" s="48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AR148" s="25" t="s">
        <v>175</v>
      </c>
      <c r="AT148" s="25" t="s">
        <v>162</v>
      </c>
      <c r="AU148" s="25" t="s">
        <v>77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175</v>
      </c>
      <c r="BM148" s="25" t="s">
        <v>1429</v>
      </c>
    </row>
    <row r="149" s="11" customFormat="1" ht="37.44001" customHeight="1">
      <c r="B149" s="200"/>
      <c r="D149" s="201" t="s">
        <v>69</v>
      </c>
      <c r="E149" s="202" t="s">
        <v>971</v>
      </c>
      <c r="F149" s="202" t="s">
        <v>1590</v>
      </c>
      <c r="I149" s="203"/>
      <c r="J149" s="204">
        <f>BK149</f>
        <v>0</v>
      </c>
      <c r="L149" s="200"/>
      <c r="M149" s="205"/>
      <c r="N149" s="206"/>
      <c r="O149" s="206"/>
      <c r="P149" s="207">
        <f>P150</f>
        <v>0</v>
      </c>
      <c r="Q149" s="206"/>
      <c r="R149" s="207">
        <f>R150</f>
        <v>0</v>
      </c>
      <c r="S149" s="206"/>
      <c r="T149" s="208">
        <f>T150</f>
        <v>0</v>
      </c>
      <c r="AR149" s="201" t="s">
        <v>77</v>
      </c>
      <c r="AT149" s="209" t="s">
        <v>69</v>
      </c>
      <c r="AU149" s="209" t="s">
        <v>70</v>
      </c>
      <c r="AY149" s="201" t="s">
        <v>159</v>
      </c>
      <c r="BK149" s="210">
        <f>BK150</f>
        <v>0</v>
      </c>
    </row>
    <row r="150" s="1" customFormat="1" ht="16.5" customHeight="1">
      <c r="B150" s="213"/>
      <c r="C150" s="214" t="s">
        <v>791</v>
      </c>
      <c r="D150" s="214" t="s">
        <v>162</v>
      </c>
      <c r="E150" s="215" t="s">
        <v>1591</v>
      </c>
      <c r="F150" s="216" t="s">
        <v>1592</v>
      </c>
      <c r="G150" s="217" t="s">
        <v>279</v>
      </c>
      <c r="H150" s="218">
        <v>32.308</v>
      </c>
      <c r="I150" s="219"/>
      <c r="J150" s="220">
        <f>ROUND(I150*H150,2)</f>
        <v>0</v>
      </c>
      <c r="K150" s="216" t="s">
        <v>5</v>
      </c>
      <c r="L150" s="47"/>
      <c r="M150" s="221" t="s">
        <v>5</v>
      </c>
      <c r="N150" s="222" t="s">
        <v>41</v>
      </c>
      <c r="O150" s="48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5" t="s">
        <v>175</v>
      </c>
      <c r="AT150" s="25" t="s">
        <v>162</v>
      </c>
      <c r="AU150" s="25" t="s">
        <v>77</v>
      </c>
      <c r="AY150" s="25" t="s">
        <v>159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25" t="s">
        <v>77</v>
      </c>
      <c r="BK150" s="225">
        <f>ROUND(I150*H150,2)</f>
        <v>0</v>
      </c>
      <c r="BL150" s="25" t="s">
        <v>175</v>
      </c>
      <c r="BM150" s="25" t="s">
        <v>1430</v>
      </c>
    </row>
    <row r="151" s="11" customFormat="1" ht="37.44001" customHeight="1">
      <c r="B151" s="200"/>
      <c r="D151" s="201" t="s">
        <v>69</v>
      </c>
      <c r="E151" s="202" t="s">
        <v>975</v>
      </c>
      <c r="F151" s="202" t="s">
        <v>1593</v>
      </c>
      <c r="I151" s="203"/>
      <c r="J151" s="204">
        <f>BK151</f>
        <v>0</v>
      </c>
      <c r="L151" s="200"/>
      <c r="M151" s="205"/>
      <c r="N151" s="206"/>
      <c r="O151" s="206"/>
      <c r="P151" s="207">
        <f>SUM(P152:P158)</f>
        <v>0</v>
      </c>
      <c r="Q151" s="206"/>
      <c r="R151" s="207">
        <f>SUM(R152:R158)</f>
        <v>0</v>
      </c>
      <c r="S151" s="206"/>
      <c r="T151" s="208">
        <f>SUM(T152:T158)</f>
        <v>0</v>
      </c>
      <c r="AR151" s="201" t="s">
        <v>77</v>
      </c>
      <c r="AT151" s="209" t="s">
        <v>69</v>
      </c>
      <c r="AU151" s="209" t="s">
        <v>70</v>
      </c>
      <c r="AY151" s="201" t="s">
        <v>159</v>
      </c>
      <c r="BK151" s="210">
        <f>SUM(BK152:BK158)</f>
        <v>0</v>
      </c>
    </row>
    <row r="152" s="1" customFormat="1" ht="16.5" customHeight="1">
      <c r="B152" s="213"/>
      <c r="C152" s="214" t="s">
        <v>553</v>
      </c>
      <c r="D152" s="214" t="s">
        <v>162</v>
      </c>
      <c r="E152" s="215" t="s">
        <v>1594</v>
      </c>
      <c r="F152" s="216" t="s">
        <v>1595</v>
      </c>
      <c r="G152" s="217" t="s">
        <v>1535</v>
      </c>
      <c r="H152" s="218">
        <v>145</v>
      </c>
      <c r="I152" s="219"/>
      <c r="J152" s="220">
        <f>ROUND(I152*H152,2)</f>
        <v>0</v>
      </c>
      <c r="K152" s="216" t="s">
        <v>5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175</v>
      </c>
      <c r="AT152" s="25" t="s">
        <v>162</v>
      </c>
      <c r="AU152" s="25" t="s">
        <v>77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175</v>
      </c>
      <c r="BM152" s="25" t="s">
        <v>1431</v>
      </c>
    </row>
    <row r="153" s="1" customFormat="1" ht="16.5" customHeight="1">
      <c r="B153" s="213"/>
      <c r="C153" s="214" t="s">
        <v>802</v>
      </c>
      <c r="D153" s="214" t="s">
        <v>162</v>
      </c>
      <c r="E153" s="215" t="s">
        <v>1596</v>
      </c>
      <c r="F153" s="216" t="s">
        <v>1597</v>
      </c>
      <c r="G153" s="217" t="s">
        <v>289</v>
      </c>
      <c r="H153" s="218">
        <v>624</v>
      </c>
      <c r="I153" s="219"/>
      <c r="J153" s="220">
        <f>ROUND(I153*H153,2)</f>
        <v>0</v>
      </c>
      <c r="K153" s="216" t="s">
        <v>5</v>
      </c>
      <c r="L153" s="47"/>
      <c r="M153" s="221" t="s">
        <v>5</v>
      </c>
      <c r="N153" s="222" t="s">
        <v>41</v>
      </c>
      <c r="O153" s="48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AR153" s="25" t="s">
        <v>175</v>
      </c>
      <c r="AT153" s="25" t="s">
        <v>162</v>
      </c>
      <c r="AU153" s="25" t="s">
        <v>77</v>
      </c>
      <c r="AY153" s="25" t="s">
        <v>159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25" t="s">
        <v>77</v>
      </c>
      <c r="BK153" s="225">
        <f>ROUND(I153*H153,2)</f>
        <v>0</v>
      </c>
      <c r="BL153" s="25" t="s">
        <v>175</v>
      </c>
      <c r="BM153" s="25" t="s">
        <v>1432</v>
      </c>
    </row>
    <row r="154" s="1" customFormat="1" ht="16.5" customHeight="1">
      <c r="B154" s="213"/>
      <c r="C154" s="214" t="s">
        <v>807</v>
      </c>
      <c r="D154" s="214" t="s">
        <v>162</v>
      </c>
      <c r="E154" s="215" t="s">
        <v>1598</v>
      </c>
      <c r="F154" s="216" t="s">
        <v>1599</v>
      </c>
      <c r="G154" s="217" t="s">
        <v>289</v>
      </c>
      <c r="H154" s="218">
        <v>563.82000000000005</v>
      </c>
      <c r="I154" s="219"/>
      <c r="J154" s="220">
        <f>ROUND(I154*H154,2)</f>
        <v>0</v>
      </c>
      <c r="K154" s="216" t="s">
        <v>5</v>
      </c>
      <c r="L154" s="47"/>
      <c r="M154" s="221" t="s">
        <v>5</v>
      </c>
      <c r="N154" s="222" t="s">
        <v>41</v>
      </c>
      <c r="O154" s="48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AR154" s="25" t="s">
        <v>175</v>
      </c>
      <c r="AT154" s="25" t="s">
        <v>162</v>
      </c>
      <c r="AU154" s="25" t="s">
        <v>77</v>
      </c>
      <c r="AY154" s="25" t="s">
        <v>159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25" t="s">
        <v>77</v>
      </c>
      <c r="BK154" s="225">
        <f>ROUND(I154*H154,2)</f>
        <v>0</v>
      </c>
      <c r="BL154" s="25" t="s">
        <v>175</v>
      </c>
      <c r="BM154" s="25" t="s">
        <v>1435</v>
      </c>
    </row>
    <row r="155" s="1" customFormat="1" ht="16.5" customHeight="1">
      <c r="B155" s="213"/>
      <c r="C155" s="214" t="s">
        <v>813</v>
      </c>
      <c r="D155" s="214" t="s">
        <v>162</v>
      </c>
      <c r="E155" s="215" t="s">
        <v>1600</v>
      </c>
      <c r="F155" s="216" t="s">
        <v>1601</v>
      </c>
      <c r="G155" s="217" t="s">
        <v>247</v>
      </c>
      <c r="H155" s="218">
        <v>189.59999999999999</v>
      </c>
      <c r="I155" s="219"/>
      <c r="J155" s="220">
        <f>ROUND(I155*H155,2)</f>
        <v>0</v>
      </c>
      <c r="K155" s="216" t="s">
        <v>5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175</v>
      </c>
      <c r="AT155" s="25" t="s">
        <v>162</v>
      </c>
      <c r="AU155" s="25" t="s">
        <v>77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175</v>
      </c>
      <c r="BM155" s="25" t="s">
        <v>985</v>
      </c>
    </row>
    <row r="156" s="1" customFormat="1" ht="16.5" customHeight="1">
      <c r="B156" s="213"/>
      <c r="C156" s="214" t="s">
        <v>407</v>
      </c>
      <c r="D156" s="214" t="s">
        <v>162</v>
      </c>
      <c r="E156" s="215" t="s">
        <v>1548</v>
      </c>
      <c r="F156" s="216" t="s">
        <v>1549</v>
      </c>
      <c r="G156" s="217" t="s">
        <v>247</v>
      </c>
      <c r="H156" s="218">
        <v>189.59999999999999</v>
      </c>
      <c r="I156" s="219"/>
      <c r="J156" s="220">
        <f>ROUND(I156*H156,2)</f>
        <v>0</v>
      </c>
      <c r="K156" s="216" t="s">
        <v>5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175</v>
      </c>
      <c r="AT156" s="25" t="s">
        <v>162</v>
      </c>
      <c r="AU156" s="25" t="s">
        <v>77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175</v>
      </c>
      <c r="BM156" s="25" t="s">
        <v>1436</v>
      </c>
    </row>
    <row r="157" s="1" customFormat="1" ht="16.5" customHeight="1">
      <c r="B157" s="213"/>
      <c r="C157" s="214" t="s">
        <v>819</v>
      </c>
      <c r="D157" s="214" t="s">
        <v>162</v>
      </c>
      <c r="E157" s="215" t="s">
        <v>1570</v>
      </c>
      <c r="F157" s="216" t="s">
        <v>1571</v>
      </c>
      <c r="G157" s="217" t="s">
        <v>247</v>
      </c>
      <c r="H157" s="218">
        <v>189.59999999999999</v>
      </c>
      <c r="I157" s="219"/>
      <c r="J157" s="220">
        <f>ROUND(I157*H157,2)</f>
        <v>0</v>
      </c>
      <c r="K157" s="216" t="s">
        <v>5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AR157" s="25" t="s">
        <v>175</v>
      </c>
      <c r="AT157" s="25" t="s">
        <v>162</v>
      </c>
      <c r="AU157" s="25" t="s">
        <v>77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175</v>
      </c>
      <c r="BM157" s="25" t="s">
        <v>1437</v>
      </c>
    </row>
    <row r="158" s="1" customFormat="1" ht="16.5" customHeight="1">
      <c r="B158" s="213"/>
      <c r="C158" s="214" t="s">
        <v>824</v>
      </c>
      <c r="D158" s="214" t="s">
        <v>162</v>
      </c>
      <c r="E158" s="215" t="s">
        <v>1602</v>
      </c>
      <c r="F158" s="216" t="s">
        <v>1603</v>
      </c>
      <c r="G158" s="217" t="s">
        <v>1535</v>
      </c>
      <c r="H158" s="218">
        <v>145</v>
      </c>
      <c r="I158" s="219"/>
      <c r="J158" s="220">
        <f>ROUND(I158*H158,2)</f>
        <v>0</v>
      </c>
      <c r="K158" s="216" t="s">
        <v>5</v>
      </c>
      <c r="L158" s="47"/>
      <c r="M158" s="221" t="s">
        <v>5</v>
      </c>
      <c r="N158" s="226" t="s">
        <v>41</v>
      </c>
      <c r="O158" s="227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5" t="s">
        <v>175</v>
      </c>
      <c r="AT158" s="25" t="s">
        <v>162</v>
      </c>
      <c r="AU158" s="25" t="s">
        <v>77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175</v>
      </c>
      <c r="BM158" s="25" t="s">
        <v>1079</v>
      </c>
    </row>
    <row r="159" s="1" customFormat="1" ht="6.96" customHeight="1">
      <c r="B159" s="68"/>
      <c r="C159" s="69"/>
      <c r="D159" s="69"/>
      <c r="E159" s="69"/>
      <c r="F159" s="69"/>
      <c r="G159" s="69"/>
      <c r="H159" s="69"/>
      <c r="I159" s="164"/>
      <c r="J159" s="69"/>
      <c r="K159" s="69"/>
      <c r="L159" s="47"/>
    </row>
  </sheetData>
  <autoFilter ref="C84:K15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1" customWidth="1"/>
    <col min="2" max="2" width="1.664063" style="271" customWidth="1"/>
    <col min="3" max="4" width="5" style="271" customWidth="1"/>
    <col min="5" max="5" width="11.67" style="271" customWidth="1"/>
    <col min="6" max="6" width="9.17" style="271" customWidth="1"/>
    <col min="7" max="7" width="5" style="271" customWidth="1"/>
    <col min="8" max="8" width="77.83" style="271" customWidth="1"/>
    <col min="9" max="10" width="20" style="271" customWidth="1"/>
    <col min="11" max="11" width="1.664063" style="271" customWidth="1"/>
  </cols>
  <sheetData>
    <row r="1" ht="37.5" customHeight="1"/>
    <row r="2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5" customFormat="1" ht="45" customHeight="1">
      <c r="B3" s="275"/>
      <c r="C3" s="276" t="s">
        <v>1604</v>
      </c>
      <c r="D3" s="276"/>
      <c r="E3" s="276"/>
      <c r="F3" s="276"/>
      <c r="G3" s="276"/>
      <c r="H3" s="276"/>
      <c r="I3" s="276"/>
      <c r="J3" s="276"/>
      <c r="K3" s="277"/>
    </row>
    <row r="4" ht="25.5" customHeight="1">
      <c r="B4" s="278"/>
      <c r="C4" s="279" t="s">
        <v>1605</v>
      </c>
      <c r="D4" s="279"/>
      <c r="E4" s="279"/>
      <c r="F4" s="279"/>
      <c r="G4" s="279"/>
      <c r="H4" s="279"/>
      <c r="I4" s="279"/>
      <c r="J4" s="279"/>
      <c r="K4" s="280"/>
    </row>
    <row r="5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ht="15" customHeight="1">
      <c r="B6" s="278"/>
      <c r="C6" s="282" t="s">
        <v>1606</v>
      </c>
      <c r="D6" s="282"/>
      <c r="E6" s="282"/>
      <c r="F6" s="282"/>
      <c r="G6" s="282"/>
      <c r="H6" s="282"/>
      <c r="I6" s="282"/>
      <c r="J6" s="282"/>
      <c r="K6" s="280"/>
    </row>
    <row r="7" ht="15" customHeight="1">
      <c r="B7" s="283"/>
      <c r="C7" s="282" t="s">
        <v>1607</v>
      </c>
      <c r="D7" s="282"/>
      <c r="E7" s="282"/>
      <c r="F7" s="282"/>
      <c r="G7" s="282"/>
      <c r="H7" s="282"/>
      <c r="I7" s="282"/>
      <c r="J7" s="282"/>
      <c r="K7" s="280"/>
    </row>
    <row r="8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ht="15" customHeight="1">
      <c r="B9" s="283"/>
      <c r="C9" s="282" t="s">
        <v>1608</v>
      </c>
      <c r="D9" s="282"/>
      <c r="E9" s="282"/>
      <c r="F9" s="282"/>
      <c r="G9" s="282"/>
      <c r="H9" s="282"/>
      <c r="I9" s="282"/>
      <c r="J9" s="282"/>
      <c r="K9" s="280"/>
    </row>
    <row r="10" ht="15" customHeight="1">
      <c r="B10" s="283"/>
      <c r="C10" s="282"/>
      <c r="D10" s="282" t="s">
        <v>1609</v>
      </c>
      <c r="E10" s="282"/>
      <c r="F10" s="282"/>
      <c r="G10" s="282"/>
      <c r="H10" s="282"/>
      <c r="I10" s="282"/>
      <c r="J10" s="282"/>
      <c r="K10" s="280"/>
    </row>
    <row r="11" ht="15" customHeight="1">
      <c r="B11" s="283"/>
      <c r="C11" s="284"/>
      <c r="D11" s="282" t="s">
        <v>1610</v>
      </c>
      <c r="E11" s="282"/>
      <c r="F11" s="282"/>
      <c r="G11" s="282"/>
      <c r="H11" s="282"/>
      <c r="I11" s="282"/>
      <c r="J11" s="282"/>
      <c r="K11" s="280"/>
    </row>
    <row r="12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ht="15" customHeight="1">
      <c r="B13" s="283"/>
      <c r="C13" s="284"/>
      <c r="D13" s="282" t="s">
        <v>1611</v>
      </c>
      <c r="E13" s="282"/>
      <c r="F13" s="282"/>
      <c r="G13" s="282"/>
      <c r="H13" s="282"/>
      <c r="I13" s="282"/>
      <c r="J13" s="282"/>
      <c r="K13" s="280"/>
    </row>
    <row r="14" ht="15" customHeight="1">
      <c r="B14" s="283"/>
      <c r="C14" s="284"/>
      <c r="D14" s="282" t="s">
        <v>1612</v>
      </c>
      <c r="E14" s="282"/>
      <c r="F14" s="282"/>
      <c r="G14" s="282"/>
      <c r="H14" s="282"/>
      <c r="I14" s="282"/>
      <c r="J14" s="282"/>
      <c r="K14" s="280"/>
    </row>
    <row r="15" ht="15" customHeight="1">
      <c r="B15" s="283"/>
      <c r="C15" s="284"/>
      <c r="D15" s="282" t="s">
        <v>1613</v>
      </c>
      <c r="E15" s="282"/>
      <c r="F15" s="282"/>
      <c r="G15" s="282"/>
      <c r="H15" s="282"/>
      <c r="I15" s="282"/>
      <c r="J15" s="282"/>
      <c r="K15" s="280"/>
    </row>
    <row r="16" ht="15" customHeight="1">
      <c r="B16" s="283"/>
      <c r="C16" s="284"/>
      <c r="D16" s="284"/>
      <c r="E16" s="285" t="s">
        <v>76</v>
      </c>
      <c r="F16" s="282" t="s">
        <v>1614</v>
      </c>
      <c r="G16" s="282"/>
      <c r="H16" s="282"/>
      <c r="I16" s="282"/>
      <c r="J16" s="282"/>
      <c r="K16" s="280"/>
    </row>
    <row r="17" ht="15" customHeight="1">
      <c r="B17" s="283"/>
      <c r="C17" s="284"/>
      <c r="D17" s="284"/>
      <c r="E17" s="285" t="s">
        <v>1615</v>
      </c>
      <c r="F17" s="282" t="s">
        <v>1616</v>
      </c>
      <c r="G17" s="282"/>
      <c r="H17" s="282"/>
      <c r="I17" s="282"/>
      <c r="J17" s="282"/>
      <c r="K17" s="280"/>
    </row>
    <row r="18" ht="15" customHeight="1">
      <c r="B18" s="283"/>
      <c r="C18" s="284"/>
      <c r="D18" s="284"/>
      <c r="E18" s="285" t="s">
        <v>1617</v>
      </c>
      <c r="F18" s="282" t="s">
        <v>1618</v>
      </c>
      <c r="G18" s="282"/>
      <c r="H18" s="282"/>
      <c r="I18" s="282"/>
      <c r="J18" s="282"/>
      <c r="K18" s="280"/>
    </row>
    <row r="19" ht="15" customHeight="1">
      <c r="B19" s="283"/>
      <c r="C19" s="284"/>
      <c r="D19" s="284"/>
      <c r="E19" s="285" t="s">
        <v>1619</v>
      </c>
      <c r="F19" s="282" t="s">
        <v>1620</v>
      </c>
      <c r="G19" s="282"/>
      <c r="H19" s="282"/>
      <c r="I19" s="282"/>
      <c r="J19" s="282"/>
      <c r="K19" s="280"/>
    </row>
    <row r="20" ht="15" customHeight="1">
      <c r="B20" s="283"/>
      <c r="C20" s="284"/>
      <c r="D20" s="284"/>
      <c r="E20" s="285" t="s">
        <v>1621</v>
      </c>
      <c r="F20" s="282" t="s">
        <v>1622</v>
      </c>
      <c r="G20" s="282"/>
      <c r="H20" s="282"/>
      <c r="I20" s="282"/>
      <c r="J20" s="282"/>
      <c r="K20" s="280"/>
    </row>
    <row r="21" ht="15" customHeight="1">
      <c r="B21" s="283"/>
      <c r="C21" s="284"/>
      <c r="D21" s="284"/>
      <c r="E21" s="285" t="s">
        <v>83</v>
      </c>
      <c r="F21" s="282" t="s">
        <v>1623</v>
      </c>
      <c r="G21" s="282"/>
      <c r="H21" s="282"/>
      <c r="I21" s="282"/>
      <c r="J21" s="282"/>
      <c r="K21" s="280"/>
    </row>
    <row r="22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ht="15" customHeight="1">
      <c r="B23" s="283"/>
      <c r="C23" s="282" t="s">
        <v>1624</v>
      </c>
      <c r="D23" s="282"/>
      <c r="E23" s="282"/>
      <c r="F23" s="282"/>
      <c r="G23" s="282"/>
      <c r="H23" s="282"/>
      <c r="I23" s="282"/>
      <c r="J23" s="282"/>
      <c r="K23" s="280"/>
    </row>
    <row r="24" ht="15" customHeight="1">
      <c r="B24" s="283"/>
      <c r="C24" s="282" t="s">
        <v>1625</v>
      </c>
      <c r="D24" s="282"/>
      <c r="E24" s="282"/>
      <c r="F24" s="282"/>
      <c r="G24" s="282"/>
      <c r="H24" s="282"/>
      <c r="I24" s="282"/>
      <c r="J24" s="282"/>
      <c r="K24" s="280"/>
    </row>
    <row r="25" ht="15" customHeight="1">
      <c r="B25" s="283"/>
      <c r="C25" s="282"/>
      <c r="D25" s="282" t="s">
        <v>1626</v>
      </c>
      <c r="E25" s="282"/>
      <c r="F25" s="282"/>
      <c r="G25" s="282"/>
      <c r="H25" s="282"/>
      <c r="I25" s="282"/>
      <c r="J25" s="282"/>
      <c r="K25" s="280"/>
    </row>
    <row r="26" ht="15" customHeight="1">
      <c r="B26" s="283"/>
      <c r="C26" s="284"/>
      <c r="D26" s="282" t="s">
        <v>1627</v>
      </c>
      <c r="E26" s="282"/>
      <c r="F26" s="282"/>
      <c r="G26" s="282"/>
      <c r="H26" s="282"/>
      <c r="I26" s="282"/>
      <c r="J26" s="282"/>
      <c r="K26" s="280"/>
    </row>
    <row r="27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ht="15" customHeight="1">
      <c r="B28" s="283"/>
      <c r="C28" s="284"/>
      <c r="D28" s="282" t="s">
        <v>1628</v>
      </c>
      <c r="E28" s="282"/>
      <c r="F28" s="282"/>
      <c r="G28" s="282"/>
      <c r="H28" s="282"/>
      <c r="I28" s="282"/>
      <c r="J28" s="282"/>
      <c r="K28" s="280"/>
    </row>
    <row r="29" ht="15" customHeight="1">
      <c r="B29" s="283"/>
      <c r="C29" s="284"/>
      <c r="D29" s="282" t="s">
        <v>1629</v>
      </c>
      <c r="E29" s="282"/>
      <c r="F29" s="282"/>
      <c r="G29" s="282"/>
      <c r="H29" s="282"/>
      <c r="I29" s="282"/>
      <c r="J29" s="282"/>
      <c r="K29" s="280"/>
    </row>
    <row r="30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ht="15" customHeight="1">
      <c r="B31" s="283"/>
      <c r="C31" s="284"/>
      <c r="D31" s="282" t="s">
        <v>1630</v>
      </c>
      <c r="E31" s="282"/>
      <c r="F31" s="282"/>
      <c r="G31" s="282"/>
      <c r="H31" s="282"/>
      <c r="I31" s="282"/>
      <c r="J31" s="282"/>
      <c r="K31" s="280"/>
    </row>
    <row r="32" ht="15" customHeight="1">
      <c r="B32" s="283"/>
      <c r="C32" s="284"/>
      <c r="D32" s="282" t="s">
        <v>1631</v>
      </c>
      <c r="E32" s="282"/>
      <c r="F32" s="282"/>
      <c r="G32" s="282"/>
      <c r="H32" s="282"/>
      <c r="I32" s="282"/>
      <c r="J32" s="282"/>
      <c r="K32" s="280"/>
    </row>
    <row r="33" ht="15" customHeight="1">
      <c r="B33" s="283"/>
      <c r="C33" s="284"/>
      <c r="D33" s="282" t="s">
        <v>1632</v>
      </c>
      <c r="E33" s="282"/>
      <c r="F33" s="282"/>
      <c r="G33" s="282"/>
      <c r="H33" s="282"/>
      <c r="I33" s="282"/>
      <c r="J33" s="282"/>
      <c r="K33" s="280"/>
    </row>
    <row r="34" ht="15" customHeight="1">
      <c r="B34" s="283"/>
      <c r="C34" s="284"/>
      <c r="D34" s="282"/>
      <c r="E34" s="286" t="s">
        <v>143</v>
      </c>
      <c r="F34" s="282"/>
      <c r="G34" s="282" t="s">
        <v>1633</v>
      </c>
      <c r="H34" s="282"/>
      <c r="I34" s="282"/>
      <c r="J34" s="282"/>
      <c r="K34" s="280"/>
    </row>
    <row r="35" ht="30.75" customHeight="1">
      <c r="B35" s="283"/>
      <c r="C35" s="284"/>
      <c r="D35" s="282"/>
      <c r="E35" s="286" t="s">
        <v>1634</v>
      </c>
      <c r="F35" s="282"/>
      <c r="G35" s="282" t="s">
        <v>1635</v>
      </c>
      <c r="H35" s="282"/>
      <c r="I35" s="282"/>
      <c r="J35" s="282"/>
      <c r="K35" s="280"/>
    </row>
    <row r="36" ht="15" customHeight="1">
      <c r="B36" s="283"/>
      <c r="C36" s="284"/>
      <c r="D36" s="282"/>
      <c r="E36" s="286" t="s">
        <v>51</v>
      </c>
      <c r="F36" s="282"/>
      <c r="G36" s="282" t="s">
        <v>1636</v>
      </c>
      <c r="H36" s="282"/>
      <c r="I36" s="282"/>
      <c r="J36" s="282"/>
      <c r="K36" s="280"/>
    </row>
    <row r="37" ht="15" customHeight="1">
      <c r="B37" s="283"/>
      <c r="C37" s="284"/>
      <c r="D37" s="282"/>
      <c r="E37" s="286" t="s">
        <v>144</v>
      </c>
      <c r="F37" s="282"/>
      <c r="G37" s="282" t="s">
        <v>1637</v>
      </c>
      <c r="H37" s="282"/>
      <c r="I37" s="282"/>
      <c r="J37" s="282"/>
      <c r="K37" s="280"/>
    </row>
    <row r="38" ht="15" customHeight="1">
      <c r="B38" s="283"/>
      <c r="C38" s="284"/>
      <c r="D38" s="282"/>
      <c r="E38" s="286" t="s">
        <v>145</v>
      </c>
      <c r="F38" s="282"/>
      <c r="G38" s="282" t="s">
        <v>1638</v>
      </c>
      <c r="H38" s="282"/>
      <c r="I38" s="282"/>
      <c r="J38" s="282"/>
      <c r="K38" s="280"/>
    </row>
    <row r="39" ht="15" customHeight="1">
      <c r="B39" s="283"/>
      <c r="C39" s="284"/>
      <c r="D39" s="282"/>
      <c r="E39" s="286" t="s">
        <v>146</v>
      </c>
      <c r="F39" s="282"/>
      <c r="G39" s="282" t="s">
        <v>1639</v>
      </c>
      <c r="H39" s="282"/>
      <c r="I39" s="282"/>
      <c r="J39" s="282"/>
      <c r="K39" s="280"/>
    </row>
    <row r="40" ht="15" customHeight="1">
      <c r="B40" s="283"/>
      <c r="C40" s="284"/>
      <c r="D40" s="282"/>
      <c r="E40" s="286" t="s">
        <v>1640</v>
      </c>
      <c r="F40" s="282"/>
      <c r="G40" s="282" t="s">
        <v>1641</v>
      </c>
      <c r="H40" s="282"/>
      <c r="I40" s="282"/>
      <c r="J40" s="282"/>
      <c r="K40" s="280"/>
    </row>
    <row r="41" ht="15" customHeight="1">
      <c r="B41" s="283"/>
      <c r="C41" s="284"/>
      <c r="D41" s="282"/>
      <c r="E41" s="286"/>
      <c r="F41" s="282"/>
      <c r="G41" s="282" t="s">
        <v>1642</v>
      </c>
      <c r="H41" s="282"/>
      <c r="I41" s="282"/>
      <c r="J41" s="282"/>
      <c r="K41" s="280"/>
    </row>
    <row r="42" ht="15" customHeight="1">
      <c r="B42" s="283"/>
      <c r="C42" s="284"/>
      <c r="D42" s="282"/>
      <c r="E42" s="286" t="s">
        <v>1643</v>
      </c>
      <c r="F42" s="282"/>
      <c r="G42" s="282" t="s">
        <v>1644</v>
      </c>
      <c r="H42" s="282"/>
      <c r="I42" s="282"/>
      <c r="J42" s="282"/>
      <c r="K42" s="280"/>
    </row>
    <row r="43" ht="15" customHeight="1">
      <c r="B43" s="283"/>
      <c r="C43" s="284"/>
      <c r="D43" s="282"/>
      <c r="E43" s="286" t="s">
        <v>148</v>
      </c>
      <c r="F43" s="282"/>
      <c r="G43" s="282" t="s">
        <v>1645</v>
      </c>
      <c r="H43" s="282"/>
      <c r="I43" s="282"/>
      <c r="J43" s="282"/>
      <c r="K43" s="280"/>
    </row>
    <row r="44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ht="15" customHeight="1">
      <c r="B45" s="283"/>
      <c r="C45" s="284"/>
      <c r="D45" s="282" t="s">
        <v>1646</v>
      </c>
      <c r="E45" s="282"/>
      <c r="F45" s="282"/>
      <c r="G45" s="282"/>
      <c r="H45" s="282"/>
      <c r="I45" s="282"/>
      <c r="J45" s="282"/>
      <c r="K45" s="280"/>
    </row>
    <row r="46" ht="15" customHeight="1">
      <c r="B46" s="283"/>
      <c r="C46" s="284"/>
      <c r="D46" s="284"/>
      <c r="E46" s="282" t="s">
        <v>1647</v>
      </c>
      <c r="F46" s="282"/>
      <c r="G46" s="282"/>
      <c r="H46" s="282"/>
      <c r="I46" s="282"/>
      <c r="J46" s="282"/>
      <c r="K46" s="280"/>
    </row>
    <row r="47" ht="15" customHeight="1">
      <c r="B47" s="283"/>
      <c r="C47" s="284"/>
      <c r="D47" s="284"/>
      <c r="E47" s="282" t="s">
        <v>1648</v>
      </c>
      <c r="F47" s="282"/>
      <c r="G47" s="282"/>
      <c r="H47" s="282"/>
      <c r="I47" s="282"/>
      <c r="J47" s="282"/>
      <c r="K47" s="280"/>
    </row>
    <row r="48" ht="15" customHeight="1">
      <c r="B48" s="283"/>
      <c r="C48" s="284"/>
      <c r="D48" s="284"/>
      <c r="E48" s="282" t="s">
        <v>1649</v>
      </c>
      <c r="F48" s="282"/>
      <c r="G48" s="282"/>
      <c r="H48" s="282"/>
      <c r="I48" s="282"/>
      <c r="J48" s="282"/>
      <c r="K48" s="280"/>
    </row>
    <row r="49" ht="15" customHeight="1">
      <c r="B49" s="283"/>
      <c r="C49" s="284"/>
      <c r="D49" s="282" t="s">
        <v>1650</v>
      </c>
      <c r="E49" s="282"/>
      <c r="F49" s="282"/>
      <c r="G49" s="282"/>
      <c r="H49" s="282"/>
      <c r="I49" s="282"/>
      <c r="J49" s="282"/>
      <c r="K49" s="280"/>
    </row>
    <row r="50" ht="25.5" customHeight="1">
      <c r="B50" s="278"/>
      <c r="C50" s="279" t="s">
        <v>1651</v>
      </c>
      <c r="D50" s="279"/>
      <c r="E50" s="279"/>
      <c r="F50" s="279"/>
      <c r="G50" s="279"/>
      <c r="H50" s="279"/>
      <c r="I50" s="279"/>
      <c r="J50" s="279"/>
      <c r="K50" s="280"/>
    </row>
    <row r="51" ht="5.25" customHeight="1">
      <c r="B51" s="278"/>
      <c r="C51" s="281"/>
      <c r="D51" s="281"/>
      <c r="E51" s="281"/>
      <c r="F51" s="281"/>
      <c r="G51" s="281"/>
      <c r="H51" s="281"/>
      <c r="I51" s="281"/>
      <c r="J51" s="281"/>
      <c r="K51" s="280"/>
    </row>
    <row r="52" ht="15" customHeight="1">
      <c r="B52" s="278"/>
      <c r="C52" s="282" t="s">
        <v>1652</v>
      </c>
      <c r="D52" s="282"/>
      <c r="E52" s="282"/>
      <c r="F52" s="282"/>
      <c r="G52" s="282"/>
      <c r="H52" s="282"/>
      <c r="I52" s="282"/>
      <c r="J52" s="282"/>
      <c r="K52" s="280"/>
    </row>
    <row r="53" ht="15" customHeight="1">
      <c r="B53" s="278"/>
      <c r="C53" s="282" t="s">
        <v>1653</v>
      </c>
      <c r="D53" s="282"/>
      <c r="E53" s="282"/>
      <c r="F53" s="282"/>
      <c r="G53" s="282"/>
      <c r="H53" s="282"/>
      <c r="I53" s="282"/>
      <c r="J53" s="282"/>
      <c r="K53" s="280"/>
    </row>
    <row r="54" ht="12.75" customHeight="1">
      <c r="B54" s="278"/>
      <c r="C54" s="282"/>
      <c r="D54" s="282"/>
      <c r="E54" s="282"/>
      <c r="F54" s="282"/>
      <c r="G54" s="282"/>
      <c r="H54" s="282"/>
      <c r="I54" s="282"/>
      <c r="J54" s="282"/>
      <c r="K54" s="280"/>
    </row>
    <row r="55" ht="15" customHeight="1">
      <c r="B55" s="278"/>
      <c r="C55" s="282" t="s">
        <v>1654</v>
      </c>
      <c r="D55" s="282"/>
      <c r="E55" s="282"/>
      <c r="F55" s="282"/>
      <c r="G55" s="282"/>
      <c r="H55" s="282"/>
      <c r="I55" s="282"/>
      <c r="J55" s="282"/>
      <c r="K55" s="280"/>
    </row>
    <row r="56" ht="15" customHeight="1">
      <c r="B56" s="278"/>
      <c r="C56" s="284"/>
      <c r="D56" s="282" t="s">
        <v>1655</v>
      </c>
      <c r="E56" s="282"/>
      <c r="F56" s="282"/>
      <c r="G56" s="282"/>
      <c r="H56" s="282"/>
      <c r="I56" s="282"/>
      <c r="J56" s="282"/>
      <c r="K56" s="280"/>
    </row>
    <row r="57" ht="15" customHeight="1">
      <c r="B57" s="278"/>
      <c r="C57" s="284"/>
      <c r="D57" s="282" t="s">
        <v>1656</v>
      </c>
      <c r="E57" s="282"/>
      <c r="F57" s="282"/>
      <c r="G57" s="282"/>
      <c r="H57" s="282"/>
      <c r="I57" s="282"/>
      <c r="J57" s="282"/>
      <c r="K57" s="280"/>
    </row>
    <row r="58" ht="15" customHeight="1">
      <c r="B58" s="278"/>
      <c r="C58" s="284"/>
      <c r="D58" s="282" t="s">
        <v>1657</v>
      </c>
      <c r="E58" s="282"/>
      <c r="F58" s="282"/>
      <c r="G58" s="282"/>
      <c r="H58" s="282"/>
      <c r="I58" s="282"/>
      <c r="J58" s="282"/>
      <c r="K58" s="280"/>
    </row>
    <row r="59" ht="15" customHeight="1">
      <c r="B59" s="278"/>
      <c r="C59" s="284"/>
      <c r="D59" s="282" t="s">
        <v>1658</v>
      </c>
      <c r="E59" s="282"/>
      <c r="F59" s="282"/>
      <c r="G59" s="282"/>
      <c r="H59" s="282"/>
      <c r="I59" s="282"/>
      <c r="J59" s="282"/>
      <c r="K59" s="280"/>
    </row>
    <row r="60" ht="15" customHeight="1">
      <c r="B60" s="278"/>
      <c r="C60" s="284"/>
      <c r="D60" s="287" t="s">
        <v>1659</v>
      </c>
      <c r="E60" s="287"/>
      <c r="F60" s="287"/>
      <c r="G60" s="287"/>
      <c r="H60" s="287"/>
      <c r="I60" s="287"/>
      <c r="J60" s="287"/>
      <c r="K60" s="280"/>
    </row>
    <row r="61" ht="15" customHeight="1">
      <c r="B61" s="278"/>
      <c r="C61" s="284"/>
      <c r="D61" s="282" t="s">
        <v>1660</v>
      </c>
      <c r="E61" s="282"/>
      <c r="F61" s="282"/>
      <c r="G61" s="282"/>
      <c r="H61" s="282"/>
      <c r="I61" s="282"/>
      <c r="J61" s="282"/>
      <c r="K61" s="280"/>
    </row>
    <row r="62" ht="12.75" customHeight="1">
      <c r="B62" s="278"/>
      <c r="C62" s="284"/>
      <c r="D62" s="284"/>
      <c r="E62" s="288"/>
      <c r="F62" s="284"/>
      <c r="G62" s="284"/>
      <c r="H62" s="284"/>
      <c r="I62" s="284"/>
      <c r="J62" s="284"/>
      <c r="K62" s="280"/>
    </row>
    <row r="63" ht="15" customHeight="1">
      <c r="B63" s="278"/>
      <c r="C63" s="284"/>
      <c r="D63" s="282" t="s">
        <v>1661</v>
      </c>
      <c r="E63" s="282"/>
      <c r="F63" s="282"/>
      <c r="G63" s="282"/>
      <c r="H63" s="282"/>
      <c r="I63" s="282"/>
      <c r="J63" s="282"/>
      <c r="K63" s="280"/>
    </row>
    <row r="64" ht="15" customHeight="1">
      <c r="B64" s="278"/>
      <c r="C64" s="284"/>
      <c r="D64" s="287" t="s">
        <v>1662</v>
      </c>
      <c r="E64" s="287"/>
      <c r="F64" s="287"/>
      <c r="G64" s="287"/>
      <c r="H64" s="287"/>
      <c r="I64" s="287"/>
      <c r="J64" s="287"/>
      <c r="K64" s="280"/>
    </row>
    <row r="65" ht="15" customHeight="1">
      <c r="B65" s="278"/>
      <c r="C65" s="284"/>
      <c r="D65" s="282" t="s">
        <v>1663</v>
      </c>
      <c r="E65" s="282"/>
      <c r="F65" s="282"/>
      <c r="G65" s="282"/>
      <c r="H65" s="282"/>
      <c r="I65" s="282"/>
      <c r="J65" s="282"/>
      <c r="K65" s="280"/>
    </row>
    <row r="66" ht="15" customHeight="1">
      <c r="B66" s="278"/>
      <c r="C66" s="284"/>
      <c r="D66" s="282" t="s">
        <v>1664</v>
      </c>
      <c r="E66" s="282"/>
      <c r="F66" s="282"/>
      <c r="G66" s="282"/>
      <c r="H66" s="282"/>
      <c r="I66" s="282"/>
      <c r="J66" s="282"/>
      <c r="K66" s="280"/>
    </row>
    <row r="67" ht="15" customHeight="1">
      <c r="B67" s="278"/>
      <c r="C67" s="284"/>
      <c r="D67" s="282" t="s">
        <v>1665</v>
      </c>
      <c r="E67" s="282"/>
      <c r="F67" s="282"/>
      <c r="G67" s="282"/>
      <c r="H67" s="282"/>
      <c r="I67" s="282"/>
      <c r="J67" s="282"/>
      <c r="K67" s="280"/>
    </row>
    <row r="68" ht="15" customHeight="1">
      <c r="B68" s="278"/>
      <c r="C68" s="284"/>
      <c r="D68" s="282" t="s">
        <v>1666</v>
      </c>
      <c r="E68" s="282"/>
      <c r="F68" s="282"/>
      <c r="G68" s="282"/>
      <c r="H68" s="282"/>
      <c r="I68" s="282"/>
      <c r="J68" s="282"/>
      <c r="K68" s="280"/>
    </row>
    <row r="69" ht="12.75" customHeight="1">
      <c r="B69" s="289"/>
      <c r="C69" s="290"/>
      <c r="D69" s="290"/>
      <c r="E69" s="290"/>
      <c r="F69" s="290"/>
      <c r="G69" s="290"/>
      <c r="H69" s="290"/>
      <c r="I69" s="290"/>
      <c r="J69" s="290"/>
      <c r="K69" s="291"/>
    </row>
    <row r="70" ht="18.75" customHeight="1">
      <c r="B70" s="292"/>
      <c r="C70" s="292"/>
      <c r="D70" s="292"/>
      <c r="E70" s="292"/>
      <c r="F70" s="292"/>
      <c r="G70" s="292"/>
      <c r="H70" s="292"/>
      <c r="I70" s="292"/>
      <c r="J70" s="292"/>
      <c r="K70" s="293"/>
    </row>
    <row r="71" ht="18.75" customHeight="1">
      <c r="B71" s="293"/>
      <c r="C71" s="293"/>
      <c r="D71" s="293"/>
      <c r="E71" s="293"/>
      <c r="F71" s="293"/>
      <c r="G71" s="293"/>
      <c r="H71" s="293"/>
      <c r="I71" s="293"/>
      <c r="J71" s="293"/>
      <c r="K71" s="293"/>
    </row>
    <row r="72" ht="7.5" customHeight="1">
      <c r="B72" s="294"/>
      <c r="C72" s="295"/>
      <c r="D72" s="295"/>
      <c r="E72" s="295"/>
      <c r="F72" s="295"/>
      <c r="G72" s="295"/>
      <c r="H72" s="295"/>
      <c r="I72" s="295"/>
      <c r="J72" s="295"/>
      <c r="K72" s="296"/>
    </row>
    <row r="73" ht="45" customHeight="1">
      <c r="B73" s="297"/>
      <c r="C73" s="298" t="s">
        <v>125</v>
      </c>
      <c r="D73" s="298"/>
      <c r="E73" s="298"/>
      <c r="F73" s="298"/>
      <c r="G73" s="298"/>
      <c r="H73" s="298"/>
      <c r="I73" s="298"/>
      <c r="J73" s="298"/>
      <c r="K73" s="299"/>
    </row>
    <row r="74" ht="17.25" customHeight="1">
      <c r="B74" s="297"/>
      <c r="C74" s="300" t="s">
        <v>1667</v>
      </c>
      <c r="D74" s="300"/>
      <c r="E74" s="300"/>
      <c r="F74" s="300" t="s">
        <v>1668</v>
      </c>
      <c r="G74" s="301"/>
      <c r="H74" s="300" t="s">
        <v>144</v>
      </c>
      <c r="I74" s="300" t="s">
        <v>55</v>
      </c>
      <c r="J74" s="300" t="s">
        <v>1669</v>
      </c>
      <c r="K74" s="299"/>
    </row>
    <row r="75" ht="17.25" customHeight="1">
      <c r="B75" s="297"/>
      <c r="C75" s="302" t="s">
        <v>1670</v>
      </c>
      <c r="D75" s="302"/>
      <c r="E75" s="302"/>
      <c r="F75" s="303" t="s">
        <v>1671</v>
      </c>
      <c r="G75" s="304"/>
      <c r="H75" s="302"/>
      <c r="I75" s="302"/>
      <c r="J75" s="302" t="s">
        <v>1672</v>
      </c>
      <c r="K75" s="299"/>
    </row>
    <row r="76" ht="5.25" customHeight="1">
      <c r="B76" s="297"/>
      <c r="C76" s="305"/>
      <c r="D76" s="305"/>
      <c r="E76" s="305"/>
      <c r="F76" s="305"/>
      <c r="G76" s="306"/>
      <c r="H76" s="305"/>
      <c r="I76" s="305"/>
      <c r="J76" s="305"/>
      <c r="K76" s="299"/>
    </row>
    <row r="77" ht="15" customHeight="1">
      <c r="B77" s="297"/>
      <c r="C77" s="286" t="s">
        <v>51</v>
      </c>
      <c r="D77" s="305"/>
      <c r="E77" s="305"/>
      <c r="F77" s="307" t="s">
        <v>1673</v>
      </c>
      <c r="G77" s="306"/>
      <c r="H77" s="286" t="s">
        <v>1674</v>
      </c>
      <c r="I77" s="286" t="s">
        <v>1675</v>
      </c>
      <c r="J77" s="286">
        <v>20</v>
      </c>
      <c r="K77" s="299"/>
    </row>
    <row r="78" ht="15" customHeight="1">
      <c r="B78" s="297"/>
      <c r="C78" s="286" t="s">
        <v>1676</v>
      </c>
      <c r="D78" s="286"/>
      <c r="E78" s="286"/>
      <c r="F78" s="307" t="s">
        <v>1673</v>
      </c>
      <c r="G78" s="306"/>
      <c r="H78" s="286" t="s">
        <v>1677</v>
      </c>
      <c r="I78" s="286" t="s">
        <v>1675</v>
      </c>
      <c r="J78" s="286">
        <v>120</v>
      </c>
      <c r="K78" s="299"/>
    </row>
    <row r="79" ht="15" customHeight="1">
      <c r="B79" s="308"/>
      <c r="C79" s="286" t="s">
        <v>1678</v>
      </c>
      <c r="D79" s="286"/>
      <c r="E79" s="286"/>
      <c r="F79" s="307" t="s">
        <v>1679</v>
      </c>
      <c r="G79" s="306"/>
      <c r="H79" s="286" t="s">
        <v>1680</v>
      </c>
      <c r="I79" s="286" t="s">
        <v>1675</v>
      </c>
      <c r="J79" s="286">
        <v>50</v>
      </c>
      <c r="K79" s="299"/>
    </row>
    <row r="80" ht="15" customHeight="1">
      <c r="B80" s="308"/>
      <c r="C80" s="286" t="s">
        <v>1681</v>
      </c>
      <c r="D80" s="286"/>
      <c r="E80" s="286"/>
      <c r="F80" s="307" t="s">
        <v>1673</v>
      </c>
      <c r="G80" s="306"/>
      <c r="H80" s="286" t="s">
        <v>1682</v>
      </c>
      <c r="I80" s="286" t="s">
        <v>1683</v>
      </c>
      <c r="J80" s="286"/>
      <c r="K80" s="299"/>
    </row>
    <row r="81" ht="15" customHeight="1">
      <c r="B81" s="308"/>
      <c r="C81" s="309" t="s">
        <v>1684</v>
      </c>
      <c r="D81" s="309"/>
      <c r="E81" s="309"/>
      <c r="F81" s="310" t="s">
        <v>1679</v>
      </c>
      <c r="G81" s="309"/>
      <c r="H81" s="309" t="s">
        <v>1685</v>
      </c>
      <c r="I81" s="309" t="s">
        <v>1675</v>
      </c>
      <c r="J81" s="309">
        <v>15</v>
      </c>
      <c r="K81" s="299"/>
    </row>
    <row r="82" ht="15" customHeight="1">
      <c r="B82" s="308"/>
      <c r="C82" s="309" t="s">
        <v>1686</v>
      </c>
      <c r="D82" s="309"/>
      <c r="E82" s="309"/>
      <c r="F82" s="310" t="s">
        <v>1679</v>
      </c>
      <c r="G82" s="309"/>
      <c r="H82" s="309" t="s">
        <v>1687</v>
      </c>
      <c r="I82" s="309" t="s">
        <v>1675</v>
      </c>
      <c r="J82" s="309">
        <v>15</v>
      </c>
      <c r="K82" s="299"/>
    </row>
    <row r="83" ht="15" customHeight="1">
      <c r="B83" s="308"/>
      <c r="C83" s="309" t="s">
        <v>1688</v>
      </c>
      <c r="D83" s="309"/>
      <c r="E83" s="309"/>
      <c r="F83" s="310" t="s">
        <v>1679</v>
      </c>
      <c r="G83" s="309"/>
      <c r="H83" s="309" t="s">
        <v>1689</v>
      </c>
      <c r="I83" s="309" t="s">
        <v>1675</v>
      </c>
      <c r="J83" s="309">
        <v>20</v>
      </c>
      <c r="K83" s="299"/>
    </row>
    <row r="84" ht="15" customHeight="1">
      <c r="B84" s="308"/>
      <c r="C84" s="309" t="s">
        <v>1690</v>
      </c>
      <c r="D84" s="309"/>
      <c r="E84" s="309"/>
      <c r="F84" s="310" t="s">
        <v>1679</v>
      </c>
      <c r="G84" s="309"/>
      <c r="H84" s="309" t="s">
        <v>1691</v>
      </c>
      <c r="I84" s="309" t="s">
        <v>1675</v>
      </c>
      <c r="J84" s="309">
        <v>20</v>
      </c>
      <c r="K84" s="299"/>
    </row>
    <row r="85" ht="15" customHeight="1">
      <c r="B85" s="308"/>
      <c r="C85" s="286" t="s">
        <v>1692</v>
      </c>
      <c r="D85" s="286"/>
      <c r="E85" s="286"/>
      <c r="F85" s="307" t="s">
        <v>1679</v>
      </c>
      <c r="G85" s="306"/>
      <c r="H85" s="286" t="s">
        <v>1693</v>
      </c>
      <c r="I85" s="286" t="s">
        <v>1675</v>
      </c>
      <c r="J85" s="286">
        <v>50</v>
      </c>
      <c r="K85" s="299"/>
    </row>
    <row r="86" ht="15" customHeight="1">
      <c r="B86" s="308"/>
      <c r="C86" s="286" t="s">
        <v>1694</v>
      </c>
      <c r="D86" s="286"/>
      <c r="E86" s="286"/>
      <c r="F86" s="307" t="s">
        <v>1679</v>
      </c>
      <c r="G86" s="306"/>
      <c r="H86" s="286" t="s">
        <v>1695</v>
      </c>
      <c r="I86" s="286" t="s">
        <v>1675</v>
      </c>
      <c r="J86" s="286">
        <v>20</v>
      </c>
      <c r="K86" s="299"/>
    </row>
    <row r="87" ht="15" customHeight="1">
      <c r="B87" s="308"/>
      <c r="C87" s="286" t="s">
        <v>1696</v>
      </c>
      <c r="D87" s="286"/>
      <c r="E87" s="286"/>
      <c r="F87" s="307" t="s">
        <v>1679</v>
      </c>
      <c r="G87" s="306"/>
      <c r="H87" s="286" t="s">
        <v>1697</v>
      </c>
      <c r="I87" s="286" t="s">
        <v>1675</v>
      </c>
      <c r="J87" s="286">
        <v>20</v>
      </c>
      <c r="K87" s="299"/>
    </row>
    <row r="88" ht="15" customHeight="1">
      <c r="B88" s="308"/>
      <c r="C88" s="286" t="s">
        <v>1698</v>
      </c>
      <c r="D88" s="286"/>
      <c r="E88" s="286"/>
      <c r="F88" s="307" t="s">
        <v>1679</v>
      </c>
      <c r="G88" s="306"/>
      <c r="H88" s="286" t="s">
        <v>1699</v>
      </c>
      <c r="I88" s="286" t="s">
        <v>1675</v>
      </c>
      <c r="J88" s="286">
        <v>50</v>
      </c>
      <c r="K88" s="299"/>
    </row>
    <row r="89" ht="15" customHeight="1">
      <c r="B89" s="308"/>
      <c r="C89" s="286" t="s">
        <v>1700</v>
      </c>
      <c r="D89" s="286"/>
      <c r="E89" s="286"/>
      <c r="F89" s="307" t="s">
        <v>1679</v>
      </c>
      <c r="G89" s="306"/>
      <c r="H89" s="286" t="s">
        <v>1700</v>
      </c>
      <c r="I89" s="286" t="s">
        <v>1675</v>
      </c>
      <c r="J89" s="286">
        <v>50</v>
      </c>
      <c r="K89" s="299"/>
    </row>
    <row r="90" ht="15" customHeight="1">
      <c r="B90" s="308"/>
      <c r="C90" s="286" t="s">
        <v>149</v>
      </c>
      <c r="D90" s="286"/>
      <c r="E90" s="286"/>
      <c r="F90" s="307" t="s">
        <v>1679</v>
      </c>
      <c r="G90" s="306"/>
      <c r="H90" s="286" t="s">
        <v>1701</v>
      </c>
      <c r="I90" s="286" t="s">
        <v>1675</v>
      </c>
      <c r="J90" s="286">
        <v>255</v>
      </c>
      <c r="K90" s="299"/>
    </row>
    <row r="91" ht="15" customHeight="1">
      <c r="B91" s="308"/>
      <c r="C91" s="286" t="s">
        <v>1702</v>
      </c>
      <c r="D91" s="286"/>
      <c r="E91" s="286"/>
      <c r="F91" s="307" t="s">
        <v>1673</v>
      </c>
      <c r="G91" s="306"/>
      <c r="H91" s="286" t="s">
        <v>1703</v>
      </c>
      <c r="I91" s="286" t="s">
        <v>1704</v>
      </c>
      <c r="J91" s="286"/>
      <c r="K91" s="299"/>
    </row>
    <row r="92" ht="15" customHeight="1">
      <c r="B92" s="308"/>
      <c r="C92" s="286" t="s">
        <v>1705</v>
      </c>
      <c r="D92" s="286"/>
      <c r="E92" s="286"/>
      <c r="F92" s="307" t="s">
        <v>1673</v>
      </c>
      <c r="G92" s="306"/>
      <c r="H92" s="286" t="s">
        <v>1706</v>
      </c>
      <c r="I92" s="286" t="s">
        <v>1707</v>
      </c>
      <c r="J92" s="286"/>
      <c r="K92" s="299"/>
    </row>
    <row r="93" ht="15" customHeight="1">
      <c r="B93" s="308"/>
      <c r="C93" s="286" t="s">
        <v>1708</v>
      </c>
      <c r="D93" s="286"/>
      <c r="E93" s="286"/>
      <c r="F93" s="307" t="s">
        <v>1673</v>
      </c>
      <c r="G93" s="306"/>
      <c r="H93" s="286" t="s">
        <v>1708</v>
      </c>
      <c r="I93" s="286" t="s">
        <v>1707</v>
      </c>
      <c r="J93" s="286"/>
      <c r="K93" s="299"/>
    </row>
    <row r="94" ht="15" customHeight="1">
      <c r="B94" s="308"/>
      <c r="C94" s="286" t="s">
        <v>36</v>
      </c>
      <c r="D94" s="286"/>
      <c r="E94" s="286"/>
      <c r="F94" s="307" t="s">
        <v>1673</v>
      </c>
      <c r="G94" s="306"/>
      <c r="H94" s="286" t="s">
        <v>1709</v>
      </c>
      <c r="I94" s="286" t="s">
        <v>1707</v>
      </c>
      <c r="J94" s="286"/>
      <c r="K94" s="299"/>
    </row>
    <row r="95" ht="15" customHeight="1">
      <c r="B95" s="308"/>
      <c r="C95" s="286" t="s">
        <v>46</v>
      </c>
      <c r="D95" s="286"/>
      <c r="E95" s="286"/>
      <c r="F95" s="307" t="s">
        <v>1673</v>
      </c>
      <c r="G95" s="306"/>
      <c r="H95" s="286" t="s">
        <v>1710</v>
      </c>
      <c r="I95" s="286" t="s">
        <v>1707</v>
      </c>
      <c r="J95" s="286"/>
      <c r="K95" s="299"/>
    </row>
    <row r="96" ht="15" customHeight="1">
      <c r="B96" s="311"/>
      <c r="C96" s="312"/>
      <c r="D96" s="312"/>
      <c r="E96" s="312"/>
      <c r="F96" s="312"/>
      <c r="G96" s="312"/>
      <c r="H96" s="312"/>
      <c r="I96" s="312"/>
      <c r="J96" s="312"/>
      <c r="K96" s="313"/>
    </row>
    <row r="97" ht="18.75" customHeight="1">
      <c r="B97" s="314"/>
      <c r="C97" s="315"/>
      <c r="D97" s="315"/>
      <c r="E97" s="315"/>
      <c r="F97" s="315"/>
      <c r="G97" s="315"/>
      <c r="H97" s="315"/>
      <c r="I97" s="315"/>
      <c r="J97" s="315"/>
      <c r="K97" s="314"/>
    </row>
    <row r="98" ht="18.75" customHeight="1">
      <c r="B98" s="293"/>
      <c r="C98" s="293"/>
      <c r="D98" s="293"/>
      <c r="E98" s="293"/>
      <c r="F98" s="293"/>
      <c r="G98" s="293"/>
      <c r="H98" s="293"/>
      <c r="I98" s="293"/>
      <c r="J98" s="293"/>
      <c r="K98" s="293"/>
    </row>
    <row r="99" ht="7.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6"/>
    </row>
    <row r="100" ht="45" customHeight="1">
      <c r="B100" s="297"/>
      <c r="C100" s="298" t="s">
        <v>1711</v>
      </c>
      <c r="D100" s="298"/>
      <c r="E100" s="298"/>
      <c r="F100" s="298"/>
      <c r="G100" s="298"/>
      <c r="H100" s="298"/>
      <c r="I100" s="298"/>
      <c r="J100" s="298"/>
      <c r="K100" s="299"/>
    </row>
    <row r="101" ht="17.25" customHeight="1">
      <c r="B101" s="297"/>
      <c r="C101" s="300" t="s">
        <v>1667</v>
      </c>
      <c r="D101" s="300"/>
      <c r="E101" s="300"/>
      <c r="F101" s="300" t="s">
        <v>1668</v>
      </c>
      <c r="G101" s="301"/>
      <c r="H101" s="300" t="s">
        <v>144</v>
      </c>
      <c r="I101" s="300" t="s">
        <v>55</v>
      </c>
      <c r="J101" s="300" t="s">
        <v>1669</v>
      </c>
      <c r="K101" s="299"/>
    </row>
    <row r="102" ht="17.25" customHeight="1">
      <c r="B102" s="297"/>
      <c r="C102" s="302" t="s">
        <v>1670</v>
      </c>
      <c r="D102" s="302"/>
      <c r="E102" s="302"/>
      <c r="F102" s="303" t="s">
        <v>1671</v>
      </c>
      <c r="G102" s="304"/>
      <c r="H102" s="302"/>
      <c r="I102" s="302"/>
      <c r="J102" s="302" t="s">
        <v>1672</v>
      </c>
      <c r="K102" s="299"/>
    </row>
    <row r="103" ht="5.25" customHeight="1">
      <c r="B103" s="297"/>
      <c r="C103" s="300"/>
      <c r="D103" s="300"/>
      <c r="E103" s="300"/>
      <c r="F103" s="300"/>
      <c r="G103" s="316"/>
      <c r="H103" s="300"/>
      <c r="I103" s="300"/>
      <c r="J103" s="300"/>
      <c r="K103" s="299"/>
    </row>
    <row r="104" ht="15" customHeight="1">
      <c r="B104" s="297"/>
      <c r="C104" s="286" t="s">
        <v>51</v>
      </c>
      <c r="D104" s="305"/>
      <c r="E104" s="305"/>
      <c r="F104" s="307" t="s">
        <v>1673</v>
      </c>
      <c r="G104" s="316"/>
      <c r="H104" s="286" t="s">
        <v>1712</v>
      </c>
      <c r="I104" s="286" t="s">
        <v>1675</v>
      </c>
      <c r="J104" s="286">
        <v>20</v>
      </c>
      <c r="K104" s="299"/>
    </row>
    <row r="105" ht="15" customHeight="1">
      <c r="B105" s="297"/>
      <c r="C105" s="286" t="s">
        <v>1676</v>
      </c>
      <c r="D105" s="286"/>
      <c r="E105" s="286"/>
      <c r="F105" s="307" t="s">
        <v>1673</v>
      </c>
      <c r="G105" s="286"/>
      <c r="H105" s="286" t="s">
        <v>1712</v>
      </c>
      <c r="I105" s="286" t="s">
        <v>1675</v>
      </c>
      <c r="J105" s="286">
        <v>120</v>
      </c>
      <c r="K105" s="299"/>
    </row>
    <row r="106" ht="15" customHeight="1">
      <c r="B106" s="308"/>
      <c r="C106" s="286" t="s">
        <v>1678</v>
      </c>
      <c r="D106" s="286"/>
      <c r="E106" s="286"/>
      <c r="F106" s="307" t="s">
        <v>1679</v>
      </c>
      <c r="G106" s="286"/>
      <c r="H106" s="286" t="s">
        <v>1712</v>
      </c>
      <c r="I106" s="286" t="s">
        <v>1675</v>
      </c>
      <c r="J106" s="286">
        <v>50</v>
      </c>
      <c r="K106" s="299"/>
    </row>
    <row r="107" ht="15" customHeight="1">
      <c r="B107" s="308"/>
      <c r="C107" s="286" t="s">
        <v>1681</v>
      </c>
      <c r="D107" s="286"/>
      <c r="E107" s="286"/>
      <c r="F107" s="307" t="s">
        <v>1673</v>
      </c>
      <c r="G107" s="286"/>
      <c r="H107" s="286" t="s">
        <v>1712</v>
      </c>
      <c r="I107" s="286" t="s">
        <v>1683</v>
      </c>
      <c r="J107" s="286"/>
      <c r="K107" s="299"/>
    </row>
    <row r="108" ht="15" customHeight="1">
      <c r="B108" s="308"/>
      <c r="C108" s="286" t="s">
        <v>1692</v>
      </c>
      <c r="D108" s="286"/>
      <c r="E108" s="286"/>
      <c r="F108" s="307" t="s">
        <v>1679</v>
      </c>
      <c r="G108" s="286"/>
      <c r="H108" s="286" t="s">
        <v>1712</v>
      </c>
      <c r="I108" s="286" t="s">
        <v>1675</v>
      </c>
      <c r="J108" s="286">
        <v>50</v>
      </c>
      <c r="K108" s="299"/>
    </row>
    <row r="109" ht="15" customHeight="1">
      <c r="B109" s="308"/>
      <c r="C109" s="286" t="s">
        <v>1700</v>
      </c>
      <c r="D109" s="286"/>
      <c r="E109" s="286"/>
      <c r="F109" s="307" t="s">
        <v>1679</v>
      </c>
      <c r="G109" s="286"/>
      <c r="H109" s="286" t="s">
        <v>1712</v>
      </c>
      <c r="I109" s="286" t="s">
        <v>1675</v>
      </c>
      <c r="J109" s="286">
        <v>50</v>
      </c>
      <c r="K109" s="299"/>
    </row>
    <row r="110" ht="15" customHeight="1">
      <c r="B110" s="308"/>
      <c r="C110" s="286" t="s">
        <v>1698</v>
      </c>
      <c r="D110" s="286"/>
      <c r="E110" s="286"/>
      <c r="F110" s="307" t="s">
        <v>1679</v>
      </c>
      <c r="G110" s="286"/>
      <c r="H110" s="286" t="s">
        <v>1712</v>
      </c>
      <c r="I110" s="286" t="s">
        <v>1675</v>
      </c>
      <c r="J110" s="286">
        <v>50</v>
      </c>
      <c r="K110" s="299"/>
    </row>
    <row r="111" ht="15" customHeight="1">
      <c r="B111" s="308"/>
      <c r="C111" s="286" t="s">
        <v>51</v>
      </c>
      <c r="D111" s="286"/>
      <c r="E111" s="286"/>
      <c r="F111" s="307" t="s">
        <v>1673</v>
      </c>
      <c r="G111" s="286"/>
      <c r="H111" s="286" t="s">
        <v>1713</v>
      </c>
      <c r="I111" s="286" t="s">
        <v>1675</v>
      </c>
      <c r="J111" s="286">
        <v>20</v>
      </c>
      <c r="K111" s="299"/>
    </row>
    <row r="112" ht="15" customHeight="1">
      <c r="B112" s="308"/>
      <c r="C112" s="286" t="s">
        <v>1714</v>
      </c>
      <c r="D112" s="286"/>
      <c r="E112" s="286"/>
      <c r="F112" s="307" t="s">
        <v>1673</v>
      </c>
      <c r="G112" s="286"/>
      <c r="H112" s="286" t="s">
        <v>1715</v>
      </c>
      <c r="I112" s="286" t="s">
        <v>1675</v>
      </c>
      <c r="J112" s="286">
        <v>120</v>
      </c>
      <c r="K112" s="299"/>
    </row>
    <row r="113" ht="15" customHeight="1">
      <c r="B113" s="308"/>
      <c r="C113" s="286" t="s">
        <v>36</v>
      </c>
      <c r="D113" s="286"/>
      <c r="E113" s="286"/>
      <c r="F113" s="307" t="s">
        <v>1673</v>
      </c>
      <c r="G113" s="286"/>
      <c r="H113" s="286" t="s">
        <v>1716</v>
      </c>
      <c r="I113" s="286" t="s">
        <v>1707</v>
      </c>
      <c r="J113" s="286"/>
      <c r="K113" s="299"/>
    </row>
    <row r="114" ht="15" customHeight="1">
      <c r="B114" s="308"/>
      <c r="C114" s="286" t="s">
        <v>46</v>
      </c>
      <c r="D114" s="286"/>
      <c r="E114" s="286"/>
      <c r="F114" s="307" t="s">
        <v>1673</v>
      </c>
      <c r="G114" s="286"/>
      <c r="H114" s="286" t="s">
        <v>1717</v>
      </c>
      <c r="I114" s="286" t="s">
        <v>1707</v>
      </c>
      <c r="J114" s="286"/>
      <c r="K114" s="299"/>
    </row>
    <row r="115" ht="15" customHeight="1">
      <c r="B115" s="308"/>
      <c r="C115" s="286" t="s">
        <v>55</v>
      </c>
      <c r="D115" s="286"/>
      <c r="E115" s="286"/>
      <c r="F115" s="307" t="s">
        <v>1673</v>
      </c>
      <c r="G115" s="286"/>
      <c r="H115" s="286" t="s">
        <v>1718</v>
      </c>
      <c r="I115" s="286" t="s">
        <v>1719</v>
      </c>
      <c r="J115" s="286"/>
      <c r="K115" s="299"/>
    </row>
    <row r="116" ht="15" customHeight="1">
      <c r="B116" s="311"/>
      <c r="C116" s="317"/>
      <c r="D116" s="317"/>
      <c r="E116" s="317"/>
      <c r="F116" s="317"/>
      <c r="G116" s="317"/>
      <c r="H116" s="317"/>
      <c r="I116" s="317"/>
      <c r="J116" s="317"/>
      <c r="K116" s="313"/>
    </row>
    <row r="117" ht="18.75" customHeight="1">
      <c r="B117" s="318"/>
      <c r="C117" s="282"/>
      <c r="D117" s="282"/>
      <c r="E117" s="282"/>
      <c r="F117" s="319"/>
      <c r="G117" s="282"/>
      <c r="H117" s="282"/>
      <c r="I117" s="282"/>
      <c r="J117" s="282"/>
      <c r="K117" s="318"/>
    </row>
    <row r="118" ht="18.75" customHeight="1">
      <c r="B118" s="293"/>
      <c r="C118" s="293"/>
      <c r="D118" s="293"/>
      <c r="E118" s="293"/>
      <c r="F118" s="293"/>
      <c r="G118" s="293"/>
      <c r="H118" s="293"/>
      <c r="I118" s="293"/>
      <c r="J118" s="293"/>
      <c r="K118" s="293"/>
    </row>
    <row r="119" ht="7.5" customHeight="1">
      <c r="B119" s="320"/>
      <c r="C119" s="321"/>
      <c r="D119" s="321"/>
      <c r="E119" s="321"/>
      <c r="F119" s="321"/>
      <c r="G119" s="321"/>
      <c r="H119" s="321"/>
      <c r="I119" s="321"/>
      <c r="J119" s="321"/>
      <c r="K119" s="322"/>
    </row>
    <row r="120" ht="45" customHeight="1">
      <c r="B120" s="323"/>
      <c r="C120" s="276" t="s">
        <v>1720</v>
      </c>
      <c r="D120" s="276"/>
      <c r="E120" s="276"/>
      <c r="F120" s="276"/>
      <c r="G120" s="276"/>
      <c r="H120" s="276"/>
      <c r="I120" s="276"/>
      <c r="J120" s="276"/>
      <c r="K120" s="324"/>
    </row>
    <row r="121" ht="17.25" customHeight="1">
      <c r="B121" s="325"/>
      <c r="C121" s="300" t="s">
        <v>1667</v>
      </c>
      <c r="D121" s="300"/>
      <c r="E121" s="300"/>
      <c r="F121" s="300" t="s">
        <v>1668</v>
      </c>
      <c r="G121" s="301"/>
      <c r="H121" s="300" t="s">
        <v>144</v>
      </c>
      <c r="I121" s="300" t="s">
        <v>55</v>
      </c>
      <c r="J121" s="300" t="s">
        <v>1669</v>
      </c>
      <c r="K121" s="326"/>
    </row>
    <row r="122" ht="17.25" customHeight="1">
      <c r="B122" s="325"/>
      <c r="C122" s="302" t="s">
        <v>1670</v>
      </c>
      <c r="D122" s="302"/>
      <c r="E122" s="302"/>
      <c r="F122" s="303" t="s">
        <v>1671</v>
      </c>
      <c r="G122" s="304"/>
      <c r="H122" s="302"/>
      <c r="I122" s="302"/>
      <c r="J122" s="302" t="s">
        <v>1672</v>
      </c>
      <c r="K122" s="326"/>
    </row>
    <row r="123" ht="5.25" customHeight="1">
      <c r="B123" s="327"/>
      <c r="C123" s="305"/>
      <c r="D123" s="305"/>
      <c r="E123" s="305"/>
      <c r="F123" s="305"/>
      <c r="G123" s="286"/>
      <c r="H123" s="305"/>
      <c r="I123" s="305"/>
      <c r="J123" s="305"/>
      <c r="K123" s="328"/>
    </row>
    <row r="124" ht="15" customHeight="1">
      <c r="B124" s="327"/>
      <c r="C124" s="286" t="s">
        <v>1676</v>
      </c>
      <c r="D124" s="305"/>
      <c r="E124" s="305"/>
      <c r="F124" s="307" t="s">
        <v>1673</v>
      </c>
      <c r="G124" s="286"/>
      <c r="H124" s="286" t="s">
        <v>1712</v>
      </c>
      <c r="I124" s="286" t="s">
        <v>1675</v>
      </c>
      <c r="J124" s="286">
        <v>120</v>
      </c>
      <c r="K124" s="329"/>
    </row>
    <row r="125" ht="15" customHeight="1">
      <c r="B125" s="327"/>
      <c r="C125" s="286" t="s">
        <v>1721</v>
      </c>
      <c r="D125" s="286"/>
      <c r="E125" s="286"/>
      <c r="F125" s="307" t="s">
        <v>1673</v>
      </c>
      <c r="G125" s="286"/>
      <c r="H125" s="286" t="s">
        <v>1722</v>
      </c>
      <c r="I125" s="286" t="s">
        <v>1675</v>
      </c>
      <c r="J125" s="286" t="s">
        <v>1723</v>
      </c>
      <c r="K125" s="329"/>
    </row>
    <row r="126" ht="15" customHeight="1">
      <c r="B126" s="327"/>
      <c r="C126" s="286" t="s">
        <v>83</v>
      </c>
      <c r="D126" s="286"/>
      <c r="E126" s="286"/>
      <c r="F126" s="307" t="s">
        <v>1673</v>
      </c>
      <c r="G126" s="286"/>
      <c r="H126" s="286" t="s">
        <v>1724</v>
      </c>
      <c r="I126" s="286" t="s">
        <v>1675</v>
      </c>
      <c r="J126" s="286" t="s">
        <v>1723</v>
      </c>
      <c r="K126" s="329"/>
    </row>
    <row r="127" ht="15" customHeight="1">
      <c r="B127" s="327"/>
      <c r="C127" s="286" t="s">
        <v>1684</v>
      </c>
      <c r="D127" s="286"/>
      <c r="E127" s="286"/>
      <c r="F127" s="307" t="s">
        <v>1679</v>
      </c>
      <c r="G127" s="286"/>
      <c r="H127" s="286" t="s">
        <v>1685</v>
      </c>
      <c r="I127" s="286" t="s">
        <v>1675</v>
      </c>
      <c r="J127" s="286">
        <v>15</v>
      </c>
      <c r="K127" s="329"/>
    </row>
    <row r="128" ht="15" customHeight="1">
      <c r="B128" s="327"/>
      <c r="C128" s="309" t="s">
        <v>1686</v>
      </c>
      <c r="D128" s="309"/>
      <c r="E128" s="309"/>
      <c r="F128" s="310" t="s">
        <v>1679</v>
      </c>
      <c r="G128" s="309"/>
      <c r="H128" s="309" t="s">
        <v>1687</v>
      </c>
      <c r="I128" s="309" t="s">
        <v>1675</v>
      </c>
      <c r="J128" s="309">
        <v>15</v>
      </c>
      <c r="K128" s="329"/>
    </row>
    <row r="129" ht="15" customHeight="1">
      <c r="B129" s="327"/>
      <c r="C129" s="309" t="s">
        <v>1688</v>
      </c>
      <c r="D129" s="309"/>
      <c r="E129" s="309"/>
      <c r="F129" s="310" t="s">
        <v>1679</v>
      </c>
      <c r="G129" s="309"/>
      <c r="H129" s="309" t="s">
        <v>1689</v>
      </c>
      <c r="I129" s="309" t="s">
        <v>1675</v>
      </c>
      <c r="J129" s="309">
        <v>20</v>
      </c>
      <c r="K129" s="329"/>
    </row>
    <row r="130" ht="15" customHeight="1">
      <c r="B130" s="327"/>
      <c r="C130" s="309" t="s">
        <v>1690</v>
      </c>
      <c r="D130" s="309"/>
      <c r="E130" s="309"/>
      <c r="F130" s="310" t="s">
        <v>1679</v>
      </c>
      <c r="G130" s="309"/>
      <c r="H130" s="309" t="s">
        <v>1691</v>
      </c>
      <c r="I130" s="309" t="s">
        <v>1675</v>
      </c>
      <c r="J130" s="309">
        <v>20</v>
      </c>
      <c r="K130" s="329"/>
    </row>
    <row r="131" ht="15" customHeight="1">
      <c r="B131" s="327"/>
      <c r="C131" s="286" t="s">
        <v>1678</v>
      </c>
      <c r="D131" s="286"/>
      <c r="E131" s="286"/>
      <c r="F131" s="307" t="s">
        <v>1679</v>
      </c>
      <c r="G131" s="286"/>
      <c r="H131" s="286" t="s">
        <v>1712</v>
      </c>
      <c r="I131" s="286" t="s">
        <v>1675</v>
      </c>
      <c r="J131" s="286">
        <v>50</v>
      </c>
      <c r="K131" s="329"/>
    </row>
    <row r="132" ht="15" customHeight="1">
      <c r="B132" s="327"/>
      <c r="C132" s="286" t="s">
        <v>1692</v>
      </c>
      <c r="D132" s="286"/>
      <c r="E132" s="286"/>
      <c r="F132" s="307" t="s">
        <v>1679</v>
      </c>
      <c r="G132" s="286"/>
      <c r="H132" s="286" t="s">
        <v>1712</v>
      </c>
      <c r="I132" s="286" t="s">
        <v>1675</v>
      </c>
      <c r="J132" s="286">
        <v>50</v>
      </c>
      <c r="K132" s="329"/>
    </row>
    <row r="133" ht="15" customHeight="1">
      <c r="B133" s="327"/>
      <c r="C133" s="286" t="s">
        <v>1698</v>
      </c>
      <c r="D133" s="286"/>
      <c r="E133" s="286"/>
      <c r="F133" s="307" t="s">
        <v>1679</v>
      </c>
      <c r="G133" s="286"/>
      <c r="H133" s="286" t="s">
        <v>1712</v>
      </c>
      <c r="I133" s="286" t="s">
        <v>1675</v>
      </c>
      <c r="J133" s="286">
        <v>50</v>
      </c>
      <c r="K133" s="329"/>
    </row>
    <row r="134" ht="15" customHeight="1">
      <c r="B134" s="327"/>
      <c r="C134" s="286" t="s">
        <v>1700</v>
      </c>
      <c r="D134" s="286"/>
      <c r="E134" s="286"/>
      <c r="F134" s="307" t="s">
        <v>1679</v>
      </c>
      <c r="G134" s="286"/>
      <c r="H134" s="286" t="s">
        <v>1712</v>
      </c>
      <c r="I134" s="286" t="s">
        <v>1675</v>
      </c>
      <c r="J134" s="286">
        <v>50</v>
      </c>
      <c r="K134" s="329"/>
    </row>
    <row r="135" ht="15" customHeight="1">
      <c r="B135" s="327"/>
      <c r="C135" s="286" t="s">
        <v>149</v>
      </c>
      <c r="D135" s="286"/>
      <c r="E135" s="286"/>
      <c r="F135" s="307" t="s">
        <v>1679</v>
      </c>
      <c r="G135" s="286"/>
      <c r="H135" s="286" t="s">
        <v>1725</v>
      </c>
      <c r="I135" s="286" t="s">
        <v>1675</v>
      </c>
      <c r="J135" s="286">
        <v>255</v>
      </c>
      <c r="K135" s="329"/>
    </row>
    <row r="136" ht="15" customHeight="1">
      <c r="B136" s="327"/>
      <c r="C136" s="286" t="s">
        <v>1702</v>
      </c>
      <c r="D136" s="286"/>
      <c r="E136" s="286"/>
      <c r="F136" s="307" t="s">
        <v>1673</v>
      </c>
      <c r="G136" s="286"/>
      <c r="H136" s="286" t="s">
        <v>1726</v>
      </c>
      <c r="I136" s="286" t="s">
        <v>1704</v>
      </c>
      <c r="J136" s="286"/>
      <c r="K136" s="329"/>
    </row>
    <row r="137" ht="15" customHeight="1">
      <c r="B137" s="327"/>
      <c r="C137" s="286" t="s">
        <v>1705</v>
      </c>
      <c r="D137" s="286"/>
      <c r="E137" s="286"/>
      <c r="F137" s="307" t="s">
        <v>1673</v>
      </c>
      <c r="G137" s="286"/>
      <c r="H137" s="286" t="s">
        <v>1727</v>
      </c>
      <c r="I137" s="286" t="s">
        <v>1707</v>
      </c>
      <c r="J137" s="286"/>
      <c r="K137" s="329"/>
    </row>
    <row r="138" ht="15" customHeight="1">
      <c r="B138" s="327"/>
      <c r="C138" s="286" t="s">
        <v>1708</v>
      </c>
      <c r="D138" s="286"/>
      <c r="E138" s="286"/>
      <c r="F138" s="307" t="s">
        <v>1673</v>
      </c>
      <c r="G138" s="286"/>
      <c r="H138" s="286" t="s">
        <v>1708</v>
      </c>
      <c r="I138" s="286" t="s">
        <v>1707</v>
      </c>
      <c r="J138" s="286"/>
      <c r="K138" s="329"/>
    </row>
    <row r="139" ht="15" customHeight="1">
      <c r="B139" s="327"/>
      <c r="C139" s="286" t="s">
        <v>36</v>
      </c>
      <c r="D139" s="286"/>
      <c r="E139" s="286"/>
      <c r="F139" s="307" t="s">
        <v>1673</v>
      </c>
      <c r="G139" s="286"/>
      <c r="H139" s="286" t="s">
        <v>1728</v>
      </c>
      <c r="I139" s="286" t="s">
        <v>1707</v>
      </c>
      <c r="J139" s="286"/>
      <c r="K139" s="329"/>
    </row>
    <row r="140" ht="15" customHeight="1">
      <c r="B140" s="327"/>
      <c r="C140" s="286" t="s">
        <v>1729</v>
      </c>
      <c r="D140" s="286"/>
      <c r="E140" s="286"/>
      <c r="F140" s="307" t="s">
        <v>1673</v>
      </c>
      <c r="G140" s="286"/>
      <c r="H140" s="286" t="s">
        <v>1730</v>
      </c>
      <c r="I140" s="286" t="s">
        <v>1707</v>
      </c>
      <c r="J140" s="286"/>
      <c r="K140" s="329"/>
    </row>
    <row r="141" ht="15" customHeight="1">
      <c r="B141" s="330"/>
      <c r="C141" s="331"/>
      <c r="D141" s="331"/>
      <c r="E141" s="331"/>
      <c r="F141" s="331"/>
      <c r="G141" s="331"/>
      <c r="H141" s="331"/>
      <c r="I141" s="331"/>
      <c r="J141" s="331"/>
      <c r="K141" s="332"/>
    </row>
    <row r="142" ht="18.75" customHeight="1">
      <c r="B142" s="282"/>
      <c r="C142" s="282"/>
      <c r="D142" s="282"/>
      <c r="E142" s="282"/>
      <c r="F142" s="319"/>
      <c r="G142" s="282"/>
      <c r="H142" s="282"/>
      <c r="I142" s="282"/>
      <c r="J142" s="282"/>
      <c r="K142" s="282"/>
    </row>
    <row r="143" ht="18.75" customHeight="1"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</row>
    <row r="144" ht="7.5" customHeight="1">
      <c r="B144" s="294"/>
      <c r="C144" s="295"/>
      <c r="D144" s="295"/>
      <c r="E144" s="295"/>
      <c r="F144" s="295"/>
      <c r="G144" s="295"/>
      <c r="H144" s="295"/>
      <c r="I144" s="295"/>
      <c r="J144" s="295"/>
      <c r="K144" s="296"/>
    </row>
    <row r="145" ht="45" customHeight="1">
      <c r="B145" s="297"/>
      <c r="C145" s="298" t="s">
        <v>1731</v>
      </c>
      <c r="D145" s="298"/>
      <c r="E145" s="298"/>
      <c r="F145" s="298"/>
      <c r="G145" s="298"/>
      <c r="H145" s="298"/>
      <c r="I145" s="298"/>
      <c r="J145" s="298"/>
      <c r="K145" s="299"/>
    </row>
    <row r="146" ht="17.25" customHeight="1">
      <c r="B146" s="297"/>
      <c r="C146" s="300" t="s">
        <v>1667</v>
      </c>
      <c r="D146" s="300"/>
      <c r="E146" s="300"/>
      <c r="F146" s="300" t="s">
        <v>1668</v>
      </c>
      <c r="G146" s="301"/>
      <c r="H146" s="300" t="s">
        <v>144</v>
      </c>
      <c r="I146" s="300" t="s">
        <v>55</v>
      </c>
      <c r="J146" s="300" t="s">
        <v>1669</v>
      </c>
      <c r="K146" s="299"/>
    </row>
    <row r="147" ht="17.25" customHeight="1">
      <c r="B147" s="297"/>
      <c r="C147" s="302" t="s">
        <v>1670</v>
      </c>
      <c r="D147" s="302"/>
      <c r="E147" s="302"/>
      <c r="F147" s="303" t="s">
        <v>1671</v>
      </c>
      <c r="G147" s="304"/>
      <c r="H147" s="302"/>
      <c r="I147" s="302"/>
      <c r="J147" s="302" t="s">
        <v>1672</v>
      </c>
      <c r="K147" s="299"/>
    </row>
    <row r="148" ht="5.25" customHeight="1">
      <c r="B148" s="308"/>
      <c r="C148" s="305"/>
      <c r="D148" s="305"/>
      <c r="E148" s="305"/>
      <c r="F148" s="305"/>
      <c r="G148" s="306"/>
      <c r="H148" s="305"/>
      <c r="I148" s="305"/>
      <c r="J148" s="305"/>
      <c r="K148" s="329"/>
    </row>
    <row r="149" ht="15" customHeight="1">
      <c r="B149" s="308"/>
      <c r="C149" s="333" t="s">
        <v>1676</v>
      </c>
      <c r="D149" s="286"/>
      <c r="E149" s="286"/>
      <c r="F149" s="334" t="s">
        <v>1673</v>
      </c>
      <c r="G149" s="286"/>
      <c r="H149" s="333" t="s">
        <v>1712</v>
      </c>
      <c r="I149" s="333" t="s">
        <v>1675</v>
      </c>
      <c r="J149" s="333">
        <v>120</v>
      </c>
      <c r="K149" s="329"/>
    </row>
    <row r="150" ht="15" customHeight="1">
      <c r="B150" s="308"/>
      <c r="C150" s="333" t="s">
        <v>1721</v>
      </c>
      <c r="D150" s="286"/>
      <c r="E150" s="286"/>
      <c r="F150" s="334" t="s">
        <v>1673</v>
      </c>
      <c r="G150" s="286"/>
      <c r="H150" s="333" t="s">
        <v>1732</v>
      </c>
      <c r="I150" s="333" t="s">
        <v>1675</v>
      </c>
      <c r="J150" s="333" t="s">
        <v>1723</v>
      </c>
      <c r="K150" s="329"/>
    </row>
    <row r="151" ht="15" customHeight="1">
      <c r="B151" s="308"/>
      <c r="C151" s="333" t="s">
        <v>83</v>
      </c>
      <c r="D151" s="286"/>
      <c r="E151" s="286"/>
      <c r="F151" s="334" t="s">
        <v>1673</v>
      </c>
      <c r="G151" s="286"/>
      <c r="H151" s="333" t="s">
        <v>1733</v>
      </c>
      <c r="I151" s="333" t="s">
        <v>1675</v>
      </c>
      <c r="J151" s="333" t="s">
        <v>1723</v>
      </c>
      <c r="K151" s="329"/>
    </row>
    <row r="152" ht="15" customHeight="1">
      <c r="B152" s="308"/>
      <c r="C152" s="333" t="s">
        <v>1678</v>
      </c>
      <c r="D152" s="286"/>
      <c r="E152" s="286"/>
      <c r="F152" s="334" t="s">
        <v>1679</v>
      </c>
      <c r="G152" s="286"/>
      <c r="H152" s="333" t="s">
        <v>1712</v>
      </c>
      <c r="I152" s="333" t="s">
        <v>1675</v>
      </c>
      <c r="J152" s="333">
        <v>50</v>
      </c>
      <c r="K152" s="329"/>
    </row>
    <row r="153" ht="15" customHeight="1">
      <c r="B153" s="308"/>
      <c r="C153" s="333" t="s">
        <v>1681</v>
      </c>
      <c r="D153" s="286"/>
      <c r="E153" s="286"/>
      <c r="F153" s="334" t="s">
        <v>1673</v>
      </c>
      <c r="G153" s="286"/>
      <c r="H153" s="333" t="s">
        <v>1712</v>
      </c>
      <c r="I153" s="333" t="s">
        <v>1683</v>
      </c>
      <c r="J153" s="333"/>
      <c r="K153" s="329"/>
    </row>
    <row r="154" ht="15" customHeight="1">
      <c r="B154" s="308"/>
      <c r="C154" s="333" t="s">
        <v>1692</v>
      </c>
      <c r="D154" s="286"/>
      <c r="E154" s="286"/>
      <c r="F154" s="334" t="s">
        <v>1679</v>
      </c>
      <c r="G154" s="286"/>
      <c r="H154" s="333" t="s">
        <v>1712</v>
      </c>
      <c r="I154" s="333" t="s">
        <v>1675</v>
      </c>
      <c r="J154" s="333">
        <v>50</v>
      </c>
      <c r="K154" s="329"/>
    </row>
    <row r="155" ht="15" customHeight="1">
      <c r="B155" s="308"/>
      <c r="C155" s="333" t="s">
        <v>1700</v>
      </c>
      <c r="D155" s="286"/>
      <c r="E155" s="286"/>
      <c r="F155" s="334" t="s">
        <v>1679</v>
      </c>
      <c r="G155" s="286"/>
      <c r="H155" s="333" t="s">
        <v>1712</v>
      </c>
      <c r="I155" s="333" t="s">
        <v>1675</v>
      </c>
      <c r="J155" s="333">
        <v>50</v>
      </c>
      <c r="K155" s="329"/>
    </row>
    <row r="156" ht="15" customHeight="1">
      <c r="B156" s="308"/>
      <c r="C156" s="333" t="s">
        <v>1698</v>
      </c>
      <c r="D156" s="286"/>
      <c r="E156" s="286"/>
      <c r="F156" s="334" t="s">
        <v>1679</v>
      </c>
      <c r="G156" s="286"/>
      <c r="H156" s="333" t="s">
        <v>1712</v>
      </c>
      <c r="I156" s="333" t="s">
        <v>1675</v>
      </c>
      <c r="J156" s="333">
        <v>50</v>
      </c>
      <c r="K156" s="329"/>
    </row>
    <row r="157" ht="15" customHeight="1">
      <c r="B157" s="308"/>
      <c r="C157" s="333" t="s">
        <v>132</v>
      </c>
      <c r="D157" s="286"/>
      <c r="E157" s="286"/>
      <c r="F157" s="334" t="s">
        <v>1673</v>
      </c>
      <c r="G157" s="286"/>
      <c r="H157" s="333" t="s">
        <v>1734</v>
      </c>
      <c r="I157" s="333" t="s">
        <v>1675</v>
      </c>
      <c r="J157" s="333" t="s">
        <v>1735</v>
      </c>
      <c r="K157" s="329"/>
    </row>
    <row r="158" ht="15" customHeight="1">
      <c r="B158" s="308"/>
      <c r="C158" s="333" t="s">
        <v>1736</v>
      </c>
      <c r="D158" s="286"/>
      <c r="E158" s="286"/>
      <c r="F158" s="334" t="s">
        <v>1673</v>
      </c>
      <c r="G158" s="286"/>
      <c r="H158" s="333" t="s">
        <v>1737</v>
      </c>
      <c r="I158" s="333" t="s">
        <v>1707</v>
      </c>
      <c r="J158" s="333"/>
      <c r="K158" s="329"/>
    </row>
    <row r="159" ht="15" customHeight="1">
      <c r="B159" s="335"/>
      <c r="C159" s="317"/>
      <c r="D159" s="317"/>
      <c r="E159" s="317"/>
      <c r="F159" s="317"/>
      <c r="G159" s="317"/>
      <c r="H159" s="317"/>
      <c r="I159" s="317"/>
      <c r="J159" s="317"/>
      <c r="K159" s="336"/>
    </row>
    <row r="160" ht="18.75" customHeight="1">
      <c r="B160" s="282"/>
      <c r="C160" s="286"/>
      <c r="D160" s="286"/>
      <c r="E160" s="286"/>
      <c r="F160" s="307"/>
      <c r="G160" s="286"/>
      <c r="H160" s="286"/>
      <c r="I160" s="286"/>
      <c r="J160" s="286"/>
      <c r="K160" s="282"/>
    </row>
    <row r="161" ht="18.75" customHeight="1">
      <c r="B161" s="293"/>
      <c r="C161" s="293"/>
      <c r="D161" s="293"/>
      <c r="E161" s="293"/>
      <c r="F161" s="293"/>
      <c r="G161" s="293"/>
      <c r="H161" s="293"/>
      <c r="I161" s="293"/>
      <c r="J161" s="293"/>
      <c r="K161" s="293"/>
    </row>
    <row r="162" ht="7.5" customHeight="1">
      <c r="B162" s="272"/>
      <c r="C162" s="273"/>
      <c r="D162" s="273"/>
      <c r="E162" s="273"/>
      <c r="F162" s="273"/>
      <c r="G162" s="273"/>
      <c r="H162" s="273"/>
      <c r="I162" s="273"/>
      <c r="J162" s="273"/>
      <c r="K162" s="274"/>
    </row>
    <row r="163" ht="45" customHeight="1">
      <c r="B163" s="275"/>
      <c r="C163" s="276" t="s">
        <v>1738</v>
      </c>
      <c r="D163" s="276"/>
      <c r="E163" s="276"/>
      <c r="F163" s="276"/>
      <c r="G163" s="276"/>
      <c r="H163" s="276"/>
      <c r="I163" s="276"/>
      <c r="J163" s="276"/>
      <c r="K163" s="277"/>
    </row>
    <row r="164" ht="17.25" customHeight="1">
      <c r="B164" s="275"/>
      <c r="C164" s="300" t="s">
        <v>1667</v>
      </c>
      <c r="D164" s="300"/>
      <c r="E164" s="300"/>
      <c r="F164" s="300" t="s">
        <v>1668</v>
      </c>
      <c r="G164" s="337"/>
      <c r="H164" s="338" t="s">
        <v>144</v>
      </c>
      <c r="I164" s="338" t="s">
        <v>55</v>
      </c>
      <c r="J164" s="300" t="s">
        <v>1669</v>
      </c>
      <c r="K164" s="277"/>
    </row>
    <row r="165" ht="17.25" customHeight="1">
      <c r="B165" s="278"/>
      <c r="C165" s="302" t="s">
        <v>1670</v>
      </c>
      <c r="D165" s="302"/>
      <c r="E165" s="302"/>
      <c r="F165" s="303" t="s">
        <v>1671</v>
      </c>
      <c r="G165" s="339"/>
      <c r="H165" s="340"/>
      <c r="I165" s="340"/>
      <c r="J165" s="302" t="s">
        <v>1672</v>
      </c>
      <c r="K165" s="280"/>
    </row>
    <row r="166" ht="5.25" customHeight="1">
      <c r="B166" s="308"/>
      <c r="C166" s="305"/>
      <c r="D166" s="305"/>
      <c r="E166" s="305"/>
      <c r="F166" s="305"/>
      <c r="G166" s="306"/>
      <c r="H166" s="305"/>
      <c r="I166" s="305"/>
      <c r="J166" s="305"/>
      <c r="K166" s="329"/>
    </row>
    <row r="167" ht="15" customHeight="1">
      <c r="B167" s="308"/>
      <c r="C167" s="286" t="s">
        <v>1676</v>
      </c>
      <c r="D167" s="286"/>
      <c r="E167" s="286"/>
      <c r="F167" s="307" t="s">
        <v>1673</v>
      </c>
      <c r="G167" s="286"/>
      <c r="H167" s="286" t="s">
        <v>1712</v>
      </c>
      <c r="I167" s="286" t="s">
        <v>1675</v>
      </c>
      <c r="J167" s="286">
        <v>120</v>
      </c>
      <c r="K167" s="329"/>
    </row>
    <row r="168" ht="15" customHeight="1">
      <c r="B168" s="308"/>
      <c r="C168" s="286" t="s">
        <v>1721</v>
      </c>
      <c r="D168" s="286"/>
      <c r="E168" s="286"/>
      <c r="F168" s="307" t="s">
        <v>1673</v>
      </c>
      <c r="G168" s="286"/>
      <c r="H168" s="286" t="s">
        <v>1722</v>
      </c>
      <c r="I168" s="286" t="s">
        <v>1675</v>
      </c>
      <c r="J168" s="286" t="s">
        <v>1723</v>
      </c>
      <c r="K168" s="329"/>
    </row>
    <row r="169" ht="15" customHeight="1">
      <c r="B169" s="308"/>
      <c r="C169" s="286" t="s">
        <v>83</v>
      </c>
      <c r="D169" s="286"/>
      <c r="E169" s="286"/>
      <c r="F169" s="307" t="s">
        <v>1673</v>
      </c>
      <c r="G169" s="286"/>
      <c r="H169" s="286" t="s">
        <v>1739</v>
      </c>
      <c r="I169" s="286" t="s">
        <v>1675</v>
      </c>
      <c r="J169" s="286" t="s">
        <v>1723</v>
      </c>
      <c r="K169" s="329"/>
    </row>
    <row r="170" ht="15" customHeight="1">
      <c r="B170" s="308"/>
      <c r="C170" s="286" t="s">
        <v>1678</v>
      </c>
      <c r="D170" s="286"/>
      <c r="E170" s="286"/>
      <c r="F170" s="307" t="s">
        <v>1679</v>
      </c>
      <c r="G170" s="286"/>
      <c r="H170" s="286" t="s">
        <v>1739</v>
      </c>
      <c r="I170" s="286" t="s">
        <v>1675</v>
      </c>
      <c r="J170" s="286">
        <v>50</v>
      </c>
      <c r="K170" s="329"/>
    </row>
    <row r="171" ht="15" customHeight="1">
      <c r="B171" s="308"/>
      <c r="C171" s="286" t="s">
        <v>1681</v>
      </c>
      <c r="D171" s="286"/>
      <c r="E171" s="286"/>
      <c r="F171" s="307" t="s">
        <v>1673</v>
      </c>
      <c r="G171" s="286"/>
      <c r="H171" s="286" t="s">
        <v>1739</v>
      </c>
      <c r="I171" s="286" t="s">
        <v>1683</v>
      </c>
      <c r="J171" s="286"/>
      <c r="K171" s="329"/>
    </row>
    <row r="172" ht="15" customHeight="1">
      <c r="B172" s="308"/>
      <c r="C172" s="286" t="s">
        <v>1692</v>
      </c>
      <c r="D172" s="286"/>
      <c r="E172" s="286"/>
      <c r="F172" s="307" t="s">
        <v>1679</v>
      </c>
      <c r="G172" s="286"/>
      <c r="H172" s="286" t="s">
        <v>1739</v>
      </c>
      <c r="I172" s="286" t="s">
        <v>1675</v>
      </c>
      <c r="J172" s="286">
        <v>50</v>
      </c>
      <c r="K172" s="329"/>
    </row>
    <row r="173" ht="15" customHeight="1">
      <c r="B173" s="308"/>
      <c r="C173" s="286" t="s">
        <v>1700</v>
      </c>
      <c r="D173" s="286"/>
      <c r="E173" s="286"/>
      <c r="F173" s="307" t="s">
        <v>1679</v>
      </c>
      <c r="G173" s="286"/>
      <c r="H173" s="286" t="s">
        <v>1739</v>
      </c>
      <c r="I173" s="286" t="s">
        <v>1675</v>
      </c>
      <c r="J173" s="286">
        <v>50</v>
      </c>
      <c r="K173" s="329"/>
    </row>
    <row r="174" ht="15" customHeight="1">
      <c r="B174" s="308"/>
      <c r="C174" s="286" t="s">
        <v>1698</v>
      </c>
      <c r="D174" s="286"/>
      <c r="E174" s="286"/>
      <c r="F174" s="307" t="s">
        <v>1679</v>
      </c>
      <c r="G174" s="286"/>
      <c r="H174" s="286" t="s">
        <v>1739</v>
      </c>
      <c r="I174" s="286" t="s">
        <v>1675</v>
      </c>
      <c r="J174" s="286">
        <v>50</v>
      </c>
      <c r="K174" s="329"/>
    </row>
    <row r="175" ht="15" customHeight="1">
      <c r="B175" s="308"/>
      <c r="C175" s="286" t="s">
        <v>143</v>
      </c>
      <c r="D175" s="286"/>
      <c r="E175" s="286"/>
      <c r="F175" s="307" t="s">
        <v>1673</v>
      </c>
      <c r="G175" s="286"/>
      <c r="H175" s="286" t="s">
        <v>1740</v>
      </c>
      <c r="I175" s="286" t="s">
        <v>1741</v>
      </c>
      <c r="J175" s="286"/>
      <c r="K175" s="329"/>
    </row>
    <row r="176" ht="15" customHeight="1">
      <c r="B176" s="308"/>
      <c r="C176" s="286" t="s">
        <v>55</v>
      </c>
      <c r="D176" s="286"/>
      <c r="E176" s="286"/>
      <c r="F176" s="307" t="s">
        <v>1673</v>
      </c>
      <c r="G176" s="286"/>
      <c r="H176" s="286" t="s">
        <v>1742</v>
      </c>
      <c r="I176" s="286" t="s">
        <v>1743</v>
      </c>
      <c r="J176" s="286">
        <v>1</v>
      </c>
      <c r="K176" s="329"/>
    </row>
    <row r="177" ht="15" customHeight="1">
      <c r="B177" s="308"/>
      <c r="C177" s="286" t="s">
        <v>51</v>
      </c>
      <c r="D177" s="286"/>
      <c r="E177" s="286"/>
      <c r="F177" s="307" t="s">
        <v>1673</v>
      </c>
      <c r="G177" s="286"/>
      <c r="H177" s="286" t="s">
        <v>1744</v>
      </c>
      <c r="I177" s="286" t="s">
        <v>1675</v>
      </c>
      <c r="J177" s="286">
        <v>20</v>
      </c>
      <c r="K177" s="329"/>
    </row>
    <row r="178" ht="15" customHeight="1">
      <c r="B178" s="308"/>
      <c r="C178" s="286" t="s">
        <v>144</v>
      </c>
      <c r="D178" s="286"/>
      <c r="E178" s="286"/>
      <c r="F178" s="307" t="s">
        <v>1673</v>
      </c>
      <c r="G178" s="286"/>
      <c r="H178" s="286" t="s">
        <v>1745</v>
      </c>
      <c r="I178" s="286" t="s">
        <v>1675</v>
      </c>
      <c r="J178" s="286">
        <v>255</v>
      </c>
      <c r="K178" s="329"/>
    </row>
    <row r="179" ht="15" customHeight="1">
      <c r="B179" s="308"/>
      <c r="C179" s="286" t="s">
        <v>145</v>
      </c>
      <c r="D179" s="286"/>
      <c r="E179" s="286"/>
      <c r="F179" s="307" t="s">
        <v>1673</v>
      </c>
      <c r="G179" s="286"/>
      <c r="H179" s="286" t="s">
        <v>1638</v>
      </c>
      <c r="I179" s="286" t="s">
        <v>1675</v>
      </c>
      <c r="J179" s="286">
        <v>10</v>
      </c>
      <c r="K179" s="329"/>
    </row>
    <row r="180" ht="15" customHeight="1">
      <c r="B180" s="308"/>
      <c r="C180" s="286" t="s">
        <v>146</v>
      </c>
      <c r="D180" s="286"/>
      <c r="E180" s="286"/>
      <c r="F180" s="307" t="s">
        <v>1673</v>
      </c>
      <c r="G180" s="286"/>
      <c r="H180" s="286" t="s">
        <v>1746</v>
      </c>
      <c r="I180" s="286" t="s">
        <v>1707</v>
      </c>
      <c r="J180" s="286"/>
      <c r="K180" s="329"/>
    </row>
    <row r="181" ht="15" customHeight="1">
      <c r="B181" s="308"/>
      <c r="C181" s="286" t="s">
        <v>1747</v>
      </c>
      <c r="D181" s="286"/>
      <c r="E181" s="286"/>
      <c r="F181" s="307" t="s">
        <v>1673</v>
      </c>
      <c r="G181" s="286"/>
      <c r="H181" s="286" t="s">
        <v>1748</v>
      </c>
      <c r="I181" s="286" t="s">
        <v>1707</v>
      </c>
      <c r="J181" s="286"/>
      <c r="K181" s="329"/>
    </row>
    <row r="182" ht="15" customHeight="1">
      <c r="B182" s="308"/>
      <c r="C182" s="286" t="s">
        <v>1736</v>
      </c>
      <c r="D182" s="286"/>
      <c r="E182" s="286"/>
      <c r="F182" s="307" t="s">
        <v>1673</v>
      </c>
      <c r="G182" s="286"/>
      <c r="H182" s="286" t="s">
        <v>1749</v>
      </c>
      <c r="I182" s="286" t="s">
        <v>1707</v>
      </c>
      <c r="J182" s="286"/>
      <c r="K182" s="329"/>
    </row>
    <row r="183" ht="15" customHeight="1">
      <c r="B183" s="308"/>
      <c r="C183" s="286" t="s">
        <v>148</v>
      </c>
      <c r="D183" s="286"/>
      <c r="E183" s="286"/>
      <c r="F183" s="307" t="s">
        <v>1679</v>
      </c>
      <c r="G183" s="286"/>
      <c r="H183" s="286" t="s">
        <v>1750</v>
      </c>
      <c r="I183" s="286" t="s">
        <v>1675</v>
      </c>
      <c r="J183" s="286">
        <v>50</v>
      </c>
      <c r="K183" s="329"/>
    </row>
    <row r="184" ht="15" customHeight="1">
      <c r="B184" s="308"/>
      <c r="C184" s="286" t="s">
        <v>1751</v>
      </c>
      <c r="D184" s="286"/>
      <c r="E184" s="286"/>
      <c r="F184" s="307" t="s">
        <v>1679</v>
      </c>
      <c r="G184" s="286"/>
      <c r="H184" s="286" t="s">
        <v>1752</v>
      </c>
      <c r="I184" s="286" t="s">
        <v>1753</v>
      </c>
      <c r="J184" s="286"/>
      <c r="K184" s="329"/>
    </row>
    <row r="185" ht="15" customHeight="1">
      <c r="B185" s="308"/>
      <c r="C185" s="286" t="s">
        <v>1754</v>
      </c>
      <c r="D185" s="286"/>
      <c r="E185" s="286"/>
      <c r="F185" s="307" t="s">
        <v>1679</v>
      </c>
      <c r="G185" s="286"/>
      <c r="H185" s="286" t="s">
        <v>1755</v>
      </c>
      <c r="I185" s="286" t="s">
        <v>1753</v>
      </c>
      <c r="J185" s="286"/>
      <c r="K185" s="329"/>
    </row>
    <row r="186" ht="15" customHeight="1">
      <c r="B186" s="308"/>
      <c r="C186" s="286" t="s">
        <v>1756</v>
      </c>
      <c r="D186" s="286"/>
      <c r="E186" s="286"/>
      <c r="F186" s="307" t="s">
        <v>1679</v>
      </c>
      <c r="G186" s="286"/>
      <c r="H186" s="286" t="s">
        <v>1757</v>
      </c>
      <c r="I186" s="286" t="s">
        <v>1753</v>
      </c>
      <c r="J186" s="286"/>
      <c r="K186" s="329"/>
    </row>
    <row r="187" ht="15" customHeight="1">
      <c r="B187" s="308"/>
      <c r="C187" s="341" t="s">
        <v>1758</v>
      </c>
      <c r="D187" s="286"/>
      <c r="E187" s="286"/>
      <c r="F187" s="307" t="s">
        <v>1679</v>
      </c>
      <c r="G187" s="286"/>
      <c r="H187" s="286" t="s">
        <v>1759</v>
      </c>
      <c r="I187" s="286" t="s">
        <v>1760</v>
      </c>
      <c r="J187" s="342" t="s">
        <v>1761</v>
      </c>
      <c r="K187" s="329"/>
    </row>
    <row r="188" ht="15" customHeight="1">
      <c r="B188" s="308"/>
      <c r="C188" s="292" t="s">
        <v>40</v>
      </c>
      <c r="D188" s="286"/>
      <c r="E188" s="286"/>
      <c r="F188" s="307" t="s">
        <v>1673</v>
      </c>
      <c r="G188" s="286"/>
      <c r="H188" s="282" t="s">
        <v>1762</v>
      </c>
      <c r="I188" s="286" t="s">
        <v>1763</v>
      </c>
      <c r="J188" s="286"/>
      <c r="K188" s="329"/>
    </row>
    <row r="189" ht="15" customHeight="1">
      <c r="B189" s="308"/>
      <c r="C189" s="292" t="s">
        <v>1764</v>
      </c>
      <c r="D189" s="286"/>
      <c r="E189" s="286"/>
      <c r="F189" s="307" t="s">
        <v>1673</v>
      </c>
      <c r="G189" s="286"/>
      <c r="H189" s="286" t="s">
        <v>1765</v>
      </c>
      <c r="I189" s="286" t="s">
        <v>1707</v>
      </c>
      <c r="J189" s="286"/>
      <c r="K189" s="329"/>
    </row>
    <row r="190" ht="15" customHeight="1">
      <c r="B190" s="308"/>
      <c r="C190" s="292" t="s">
        <v>1766</v>
      </c>
      <c r="D190" s="286"/>
      <c r="E190" s="286"/>
      <c r="F190" s="307" t="s">
        <v>1673</v>
      </c>
      <c r="G190" s="286"/>
      <c r="H190" s="286" t="s">
        <v>1767</v>
      </c>
      <c r="I190" s="286" t="s">
        <v>1707</v>
      </c>
      <c r="J190" s="286"/>
      <c r="K190" s="329"/>
    </row>
    <row r="191" ht="15" customHeight="1">
      <c r="B191" s="308"/>
      <c r="C191" s="292" t="s">
        <v>1768</v>
      </c>
      <c r="D191" s="286"/>
      <c r="E191" s="286"/>
      <c r="F191" s="307" t="s">
        <v>1679</v>
      </c>
      <c r="G191" s="286"/>
      <c r="H191" s="286" t="s">
        <v>1769</v>
      </c>
      <c r="I191" s="286" t="s">
        <v>1707</v>
      </c>
      <c r="J191" s="286"/>
      <c r="K191" s="329"/>
    </row>
    <row r="192" ht="15" customHeight="1">
      <c r="B192" s="335"/>
      <c r="C192" s="343"/>
      <c r="D192" s="317"/>
      <c r="E192" s="317"/>
      <c r="F192" s="317"/>
      <c r="G192" s="317"/>
      <c r="H192" s="317"/>
      <c r="I192" s="317"/>
      <c r="J192" s="317"/>
      <c r="K192" s="336"/>
    </row>
    <row r="193" ht="18.75" customHeight="1">
      <c r="B193" s="282"/>
      <c r="C193" s="286"/>
      <c r="D193" s="286"/>
      <c r="E193" s="286"/>
      <c r="F193" s="307"/>
      <c r="G193" s="286"/>
      <c r="H193" s="286"/>
      <c r="I193" s="286"/>
      <c r="J193" s="286"/>
      <c r="K193" s="282"/>
    </row>
    <row r="194" ht="18.75" customHeight="1">
      <c r="B194" s="282"/>
      <c r="C194" s="286"/>
      <c r="D194" s="286"/>
      <c r="E194" s="286"/>
      <c r="F194" s="307"/>
      <c r="G194" s="286"/>
      <c r="H194" s="286"/>
      <c r="I194" s="286"/>
      <c r="J194" s="286"/>
      <c r="K194" s="282"/>
    </row>
    <row r="195" ht="18.75" customHeight="1">
      <c r="B195" s="293"/>
      <c r="C195" s="293"/>
      <c r="D195" s="293"/>
      <c r="E195" s="293"/>
      <c r="F195" s="293"/>
      <c r="G195" s="293"/>
      <c r="H195" s="293"/>
      <c r="I195" s="293"/>
      <c r="J195" s="293"/>
      <c r="K195" s="293"/>
    </row>
    <row r="196" ht="13.5">
      <c r="B196" s="272"/>
      <c r="C196" s="273"/>
      <c r="D196" s="273"/>
      <c r="E196" s="273"/>
      <c r="F196" s="273"/>
      <c r="G196" s="273"/>
      <c r="H196" s="273"/>
      <c r="I196" s="273"/>
      <c r="J196" s="273"/>
      <c r="K196" s="274"/>
    </row>
    <row r="197" ht="21">
      <c r="B197" s="275"/>
      <c r="C197" s="276" t="s">
        <v>1770</v>
      </c>
      <c r="D197" s="276"/>
      <c r="E197" s="276"/>
      <c r="F197" s="276"/>
      <c r="G197" s="276"/>
      <c r="H197" s="276"/>
      <c r="I197" s="276"/>
      <c r="J197" s="276"/>
      <c r="K197" s="277"/>
    </row>
    <row r="198" ht="25.5" customHeight="1">
      <c r="B198" s="275"/>
      <c r="C198" s="344" t="s">
        <v>1771</v>
      </c>
      <c r="D198" s="344"/>
      <c r="E198" s="344"/>
      <c r="F198" s="344" t="s">
        <v>1772</v>
      </c>
      <c r="G198" s="345"/>
      <c r="H198" s="344" t="s">
        <v>1773</v>
      </c>
      <c r="I198" s="344"/>
      <c r="J198" s="344"/>
      <c r="K198" s="277"/>
    </row>
    <row r="199" ht="5.25" customHeight="1">
      <c r="B199" s="308"/>
      <c r="C199" s="305"/>
      <c r="D199" s="305"/>
      <c r="E199" s="305"/>
      <c r="F199" s="305"/>
      <c r="G199" s="286"/>
      <c r="H199" s="305"/>
      <c r="I199" s="305"/>
      <c r="J199" s="305"/>
      <c r="K199" s="329"/>
    </row>
    <row r="200" ht="15" customHeight="1">
      <c r="B200" s="308"/>
      <c r="C200" s="286" t="s">
        <v>1763</v>
      </c>
      <c r="D200" s="286"/>
      <c r="E200" s="286"/>
      <c r="F200" s="307" t="s">
        <v>41</v>
      </c>
      <c r="G200" s="286"/>
      <c r="H200" s="286" t="s">
        <v>1774</v>
      </c>
      <c r="I200" s="286"/>
      <c r="J200" s="286"/>
      <c r="K200" s="329"/>
    </row>
    <row r="201" ht="15" customHeight="1">
      <c r="B201" s="308"/>
      <c r="C201" s="314"/>
      <c r="D201" s="286"/>
      <c r="E201" s="286"/>
      <c r="F201" s="307" t="s">
        <v>42</v>
      </c>
      <c r="G201" s="286"/>
      <c r="H201" s="286" t="s">
        <v>1775</v>
      </c>
      <c r="I201" s="286"/>
      <c r="J201" s="286"/>
      <c r="K201" s="329"/>
    </row>
    <row r="202" ht="15" customHeight="1">
      <c r="B202" s="308"/>
      <c r="C202" s="314"/>
      <c r="D202" s="286"/>
      <c r="E202" s="286"/>
      <c r="F202" s="307" t="s">
        <v>45</v>
      </c>
      <c r="G202" s="286"/>
      <c r="H202" s="286" t="s">
        <v>1776</v>
      </c>
      <c r="I202" s="286"/>
      <c r="J202" s="286"/>
      <c r="K202" s="329"/>
    </row>
    <row r="203" ht="15" customHeight="1">
      <c r="B203" s="308"/>
      <c r="C203" s="286"/>
      <c r="D203" s="286"/>
      <c r="E203" s="286"/>
      <c r="F203" s="307" t="s">
        <v>43</v>
      </c>
      <c r="G203" s="286"/>
      <c r="H203" s="286" t="s">
        <v>1777</v>
      </c>
      <c r="I203" s="286"/>
      <c r="J203" s="286"/>
      <c r="K203" s="329"/>
    </row>
    <row r="204" ht="15" customHeight="1">
      <c r="B204" s="308"/>
      <c r="C204" s="286"/>
      <c r="D204" s="286"/>
      <c r="E204" s="286"/>
      <c r="F204" s="307" t="s">
        <v>44</v>
      </c>
      <c r="G204" s="286"/>
      <c r="H204" s="286" t="s">
        <v>1778</v>
      </c>
      <c r="I204" s="286"/>
      <c r="J204" s="286"/>
      <c r="K204" s="329"/>
    </row>
    <row r="205" ht="15" customHeight="1">
      <c r="B205" s="308"/>
      <c r="C205" s="286"/>
      <c r="D205" s="286"/>
      <c r="E205" s="286"/>
      <c r="F205" s="307"/>
      <c r="G205" s="286"/>
      <c r="H205" s="286"/>
      <c r="I205" s="286"/>
      <c r="J205" s="286"/>
      <c r="K205" s="329"/>
    </row>
    <row r="206" ht="15" customHeight="1">
      <c r="B206" s="308"/>
      <c r="C206" s="286" t="s">
        <v>1719</v>
      </c>
      <c r="D206" s="286"/>
      <c r="E206" s="286"/>
      <c r="F206" s="307" t="s">
        <v>76</v>
      </c>
      <c r="G206" s="286"/>
      <c r="H206" s="286" t="s">
        <v>1779</v>
      </c>
      <c r="I206" s="286"/>
      <c r="J206" s="286"/>
      <c r="K206" s="329"/>
    </row>
    <row r="207" ht="15" customHeight="1">
      <c r="B207" s="308"/>
      <c r="C207" s="314"/>
      <c r="D207" s="286"/>
      <c r="E207" s="286"/>
      <c r="F207" s="307" t="s">
        <v>1617</v>
      </c>
      <c r="G207" s="286"/>
      <c r="H207" s="286" t="s">
        <v>1618</v>
      </c>
      <c r="I207" s="286"/>
      <c r="J207" s="286"/>
      <c r="K207" s="329"/>
    </row>
    <row r="208" ht="15" customHeight="1">
      <c r="B208" s="308"/>
      <c r="C208" s="286"/>
      <c r="D208" s="286"/>
      <c r="E208" s="286"/>
      <c r="F208" s="307" t="s">
        <v>1615</v>
      </c>
      <c r="G208" s="286"/>
      <c r="H208" s="286" t="s">
        <v>1780</v>
      </c>
      <c r="I208" s="286"/>
      <c r="J208" s="286"/>
      <c r="K208" s="329"/>
    </row>
    <row r="209" ht="15" customHeight="1">
      <c r="B209" s="346"/>
      <c r="C209" s="314"/>
      <c r="D209" s="314"/>
      <c r="E209" s="314"/>
      <c r="F209" s="307" t="s">
        <v>1619</v>
      </c>
      <c r="G209" s="292"/>
      <c r="H209" s="333" t="s">
        <v>1620</v>
      </c>
      <c r="I209" s="333"/>
      <c r="J209" s="333"/>
      <c r="K209" s="347"/>
    </row>
    <row r="210" ht="15" customHeight="1">
      <c r="B210" s="346"/>
      <c r="C210" s="314"/>
      <c r="D210" s="314"/>
      <c r="E210" s="314"/>
      <c r="F210" s="307" t="s">
        <v>1621</v>
      </c>
      <c r="G210" s="292"/>
      <c r="H210" s="333" t="s">
        <v>222</v>
      </c>
      <c r="I210" s="333"/>
      <c r="J210" s="333"/>
      <c r="K210" s="347"/>
    </row>
    <row r="211" ht="15" customHeight="1">
      <c r="B211" s="346"/>
      <c r="C211" s="314"/>
      <c r="D211" s="314"/>
      <c r="E211" s="314"/>
      <c r="F211" s="348"/>
      <c r="G211" s="292"/>
      <c r="H211" s="349"/>
      <c r="I211" s="349"/>
      <c r="J211" s="349"/>
      <c r="K211" s="347"/>
    </row>
    <row r="212" ht="15" customHeight="1">
      <c r="B212" s="346"/>
      <c r="C212" s="286" t="s">
        <v>1743</v>
      </c>
      <c r="D212" s="314"/>
      <c r="E212" s="314"/>
      <c r="F212" s="307">
        <v>1</v>
      </c>
      <c r="G212" s="292"/>
      <c r="H212" s="333" t="s">
        <v>1781</v>
      </c>
      <c r="I212" s="333"/>
      <c r="J212" s="333"/>
      <c r="K212" s="347"/>
    </row>
    <row r="213" ht="15" customHeight="1">
      <c r="B213" s="346"/>
      <c r="C213" s="314"/>
      <c r="D213" s="314"/>
      <c r="E213" s="314"/>
      <c r="F213" s="307">
        <v>2</v>
      </c>
      <c r="G213" s="292"/>
      <c r="H213" s="333" t="s">
        <v>1782</v>
      </c>
      <c r="I213" s="333"/>
      <c r="J213" s="333"/>
      <c r="K213" s="347"/>
    </row>
    <row r="214" ht="15" customHeight="1">
      <c r="B214" s="346"/>
      <c r="C214" s="314"/>
      <c r="D214" s="314"/>
      <c r="E214" s="314"/>
      <c r="F214" s="307">
        <v>3</v>
      </c>
      <c r="G214" s="292"/>
      <c r="H214" s="333" t="s">
        <v>1783</v>
      </c>
      <c r="I214" s="333"/>
      <c r="J214" s="333"/>
      <c r="K214" s="347"/>
    </row>
    <row r="215" ht="15" customHeight="1">
      <c r="B215" s="346"/>
      <c r="C215" s="314"/>
      <c r="D215" s="314"/>
      <c r="E215" s="314"/>
      <c r="F215" s="307">
        <v>4</v>
      </c>
      <c r="G215" s="292"/>
      <c r="H215" s="333" t="s">
        <v>1784</v>
      </c>
      <c r="I215" s="333"/>
      <c r="J215" s="333"/>
      <c r="K215" s="347"/>
    </row>
    <row r="216" ht="12.75" customHeight="1">
      <c r="B216" s="350"/>
      <c r="C216" s="351"/>
      <c r="D216" s="351"/>
      <c r="E216" s="351"/>
      <c r="F216" s="351"/>
      <c r="G216" s="351"/>
      <c r="H216" s="351"/>
      <c r="I216" s="351"/>
      <c r="J216" s="351"/>
      <c r="K216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130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ROUND(J88,2)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ROUND(SUM(BE88:BE109), 2)</f>
        <v>0</v>
      </c>
      <c r="G32" s="48"/>
      <c r="H32" s="48"/>
      <c r="I32" s="156">
        <v>0.20999999999999999</v>
      </c>
      <c r="J32" s="155">
        <f>ROUND(ROUND((SUM(BE88:BE109)),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ROUND(SUM(BF88:BF109), 2)</f>
        <v>0</v>
      </c>
      <c r="G33" s="48"/>
      <c r="H33" s="48"/>
      <c r="I33" s="156">
        <v>0.14999999999999999</v>
      </c>
      <c r="J33" s="155">
        <f>ROUND(ROUND((SUM(BF88:BF109)),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ROUND(SUM(BG88:BG109),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ROUND(SUM(BH88:BH109),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ROUND(SUM(BI88:BI109),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001.NN - Vedlejší rozpočtové náklady - neuznatelné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J88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136</v>
      </c>
      <c r="E61" s="176"/>
      <c r="F61" s="176"/>
      <c r="G61" s="176"/>
      <c r="H61" s="176"/>
      <c r="I61" s="177"/>
      <c r="J61" s="178">
        <f>J89</f>
        <v>0</v>
      </c>
      <c r="K61" s="179"/>
    </row>
    <row r="62" s="9" customFormat="1" ht="19.92" customHeight="1">
      <c r="B62" s="180"/>
      <c r="C62" s="181"/>
      <c r="D62" s="182" t="s">
        <v>137</v>
      </c>
      <c r="E62" s="183"/>
      <c r="F62" s="183"/>
      <c r="G62" s="183"/>
      <c r="H62" s="183"/>
      <c r="I62" s="184"/>
      <c r="J62" s="185">
        <f>J90</f>
        <v>0</v>
      </c>
      <c r="K62" s="186"/>
    </row>
    <row r="63" s="9" customFormat="1" ht="19.92" customHeight="1">
      <c r="B63" s="180"/>
      <c r="C63" s="181"/>
      <c r="D63" s="182" t="s">
        <v>138</v>
      </c>
      <c r="E63" s="183"/>
      <c r="F63" s="183"/>
      <c r="G63" s="183"/>
      <c r="H63" s="183"/>
      <c r="I63" s="184"/>
      <c r="J63" s="185">
        <f>J96</f>
        <v>0</v>
      </c>
      <c r="K63" s="186"/>
    </row>
    <row r="64" s="9" customFormat="1" ht="19.92" customHeight="1">
      <c r="B64" s="180"/>
      <c r="C64" s="181"/>
      <c r="D64" s="182" t="s">
        <v>139</v>
      </c>
      <c r="E64" s="183"/>
      <c r="F64" s="183"/>
      <c r="G64" s="183"/>
      <c r="H64" s="183"/>
      <c r="I64" s="184"/>
      <c r="J64" s="185">
        <f>J98</f>
        <v>0</v>
      </c>
      <c r="K64" s="186"/>
    </row>
    <row r="65" s="9" customFormat="1" ht="19.92" customHeight="1">
      <c r="B65" s="180"/>
      <c r="C65" s="181"/>
      <c r="D65" s="182" t="s">
        <v>140</v>
      </c>
      <c r="E65" s="183"/>
      <c r="F65" s="183"/>
      <c r="G65" s="183"/>
      <c r="H65" s="183"/>
      <c r="I65" s="184"/>
      <c r="J65" s="185">
        <f>J104</f>
        <v>0</v>
      </c>
      <c r="K65" s="186"/>
    </row>
    <row r="66" s="9" customFormat="1" ht="19.92" customHeight="1">
      <c r="B66" s="180"/>
      <c r="C66" s="181"/>
      <c r="D66" s="182" t="s">
        <v>141</v>
      </c>
      <c r="E66" s="183"/>
      <c r="F66" s="183"/>
      <c r="G66" s="183"/>
      <c r="H66" s="183"/>
      <c r="I66" s="184"/>
      <c r="J66" s="185">
        <f>J107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s="1" customFormat="1" ht="16.5" customHeight="1">
      <c r="B78" s="47"/>
      <c r="E78" s="188" t="s">
        <v>128</v>
      </c>
      <c r="F78" s="1"/>
      <c r="G78" s="1"/>
      <c r="H78" s="1"/>
      <c r="I78" s="187"/>
      <c r="L78" s="47"/>
    </row>
    <row r="79" s="1" customFormat="1" ht="14.4" customHeight="1">
      <c r="B79" s="47"/>
      <c r="C79" s="75" t="s">
        <v>129</v>
      </c>
      <c r="I79" s="187"/>
      <c r="L79" s="47"/>
    </row>
    <row r="80" s="1" customFormat="1" ht="17.25" customHeight="1">
      <c r="B80" s="47"/>
      <c r="E80" s="78" t="str">
        <f>E11</f>
        <v>OS 001.NN - Vedlejší rozpočtové náklady - neuznatelné náklady</v>
      </c>
      <c r="F80" s="1"/>
      <c r="G80" s="1"/>
      <c r="H80" s="1"/>
      <c r="I80" s="187"/>
      <c r="L80" s="47"/>
    </row>
    <row r="81" s="1" customFormat="1" ht="6.96" customHeight="1">
      <c r="B81" s="47"/>
      <c r="I81" s="187"/>
      <c r="L81" s="47"/>
    </row>
    <row r="82" s="1" customFormat="1" ht="18" customHeight="1">
      <c r="B82" s="47"/>
      <c r="C82" s="75" t="s">
        <v>23</v>
      </c>
      <c r="F82" s="189" t="str">
        <f>F14</f>
        <v>Bratrušov</v>
      </c>
      <c r="I82" s="190" t="s">
        <v>25</v>
      </c>
      <c r="J82" s="80" t="str">
        <f>IF(J14="","",J14)</f>
        <v>5.6.2017</v>
      </c>
      <c r="L82" s="47"/>
    </row>
    <row r="83" s="1" customFormat="1" ht="6.96" customHeight="1">
      <c r="B83" s="47"/>
      <c r="I83" s="187"/>
      <c r="L83" s="47"/>
    </row>
    <row r="84" s="1" customFormat="1">
      <c r="B84" s="47"/>
      <c r="C84" s="75" t="s">
        <v>27</v>
      </c>
      <c r="F84" s="189" t="str">
        <f>E17</f>
        <v xml:space="preserve"> </v>
      </c>
      <c r="I84" s="190" t="s">
        <v>33</v>
      </c>
      <c r="J84" s="189" t="str">
        <f>E23</f>
        <v xml:space="preserve"> </v>
      </c>
      <c r="L84" s="47"/>
    </row>
    <row r="85" s="1" customFormat="1" ht="14.4" customHeight="1">
      <c r="B85" s="47"/>
      <c r="C85" s="75" t="s">
        <v>31</v>
      </c>
      <c r="F85" s="189" t="str">
        <f>IF(E20="","",E20)</f>
        <v/>
      </c>
      <c r="I85" s="187"/>
      <c r="L85" s="47"/>
    </row>
    <row r="86" s="1" customFormat="1" ht="10.32" customHeight="1">
      <c r="B86" s="47"/>
      <c r="I86" s="187"/>
      <c r="L86" s="47"/>
    </row>
    <row r="87" s="10" customFormat="1" ht="29.28" customHeight="1">
      <c r="B87" s="191"/>
      <c r="C87" s="192" t="s">
        <v>143</v>
      </c>
      <c r="D87" s="193" t="s">
        <v>55</v>
      </c>
      <c r="E87" s="193" t="s">
        <v>51</v>
      </c>
      <c r="F87" s="193" t="s">
        <v>144</v>
      </c>
      <c r="G87" s="193" t="s">
        <v>145</v>
      </c>
      <c r="H87" s="193" t="s">
        <v>146</v>
      </c>
      <c r="I87" s="194" t="s">
        <v>147</v>
      </c>
      <c r="J87" s="193" t="s">
        <v>133</v>
      </c>
      <c r="K87" s="195" t="s">
        <v>148</v>
      </c>
      <c r="L87" s="191"/>
      <c r="M87" s="93" t="s">
        <v>149</v>
      </c>
      <c r="N87" s="94" t="s">
        <v>40</v>
      </c>
      <c r="O87" s="94" t="s">
        <v>150</v>
      </c>
      <c r="P87" s="94" t="s">
        <v>151</v>
      </c>
      <c r="Q87" s="94" t="s">
        <v>152</v>
      </c>
      <c r="R87" s="94" t="s">
        <v>153</v>
      </c>
      <c r="S87" s="94" t="s">
        <v>154</v>
      </c>
      <c r="T87" s="95" t="s">
        <v>155</v>
      </c>
    </row>
    <row r="88" s="1" customFormat="1" ht="29.28" customHeight="1">
      <c r="B88" s="47"/>
      <c r="C88" s="97" t="s">
        <v>134</v>
      </c>
      <c r="I88" s="187"/>
      <c r="J88" s="196">
        <f>BK88</f>
        <v>0</v>
      </c>
      <c r="L88" s="47"/>
      <c r="M88" s="96"/>
      <c r="N88" s="83"/>
      <c r="O88" s="83"/>
      <c r="P88" s="197">
        <f>P89</f>
        <v>0</v>
      </c>
      <c r="Q88" s="83"/>
      <c r="R88" s="197">
        <f>R89</f>
        <v>0</v>
      </c>
      <c r="S88" s="83"/>
      <c r="T88" s="198">
        <f>T89</f>
        <v>0</v>
      </c>
      <c r="AT88" s="25" t="s">
        <v>69</v>
      </c>
      <c r="AU88" s="25" t="s">
        <v>135</v>
      </c>
      <c r="BK88" s="199">
        <f>BK89</f>
        <v>0</v>
      </c>
    </row>
    <row r="89" s="11" customFormat="1" ht="37.44001" customHeight="1">
      <c r="B89" s="200"/>
      <c r="D89" s="201" t="s">
        <v>69</v>
      </c>
      <c r="E89" s="202" t="s">
        <v>156</v>
      </c>
      <c r="F89" s="202" t="s">
        <v>157</v>
      </c>
      <c r="I89" s="203"/>
      <c r="J89" s="204">
        <f>BK89</f>
        <v>0</v>
      </c>
      <c r="L89" s="200"/>
      <c r="M89" s="205"/>
      <c r="N89" s="206"/>
      <c r="O89" s="206"/>
      <c r="P89" s="207">
        <f>P90+P96+P98+P104+P107</f>
        <v>0</v>
      </c>
      <c r="Q89" s="206"/>
      <c r="R89" s="207">
        <f>R90+R96+R98+R104+R107</f>
        <v>0</v>
      </c>
      <c r="S89" s="206"/>
      <c r="T89" s="208">
        <f>T90+T96+T98+T104+T107</f>
        <v>0</v>
      </c>
      <c r="AR89" s="201" t="s">
        <v>158</v>
      </c>
      <c r="AT89" s="209" t="s">
        <v>69</v>
      </c>
      <c r="AU89" s="209" t="s">
        <v>70</v>
      </c>
      <c r="AY89" s="201" t="s">
        <v>159</v>
      </c>
      <c r="BK89" s="210">
        <f>BK90+BK96+BK98+BK104+BK107</f>
        <v>0</v>
      </c>
    </row>
    <row r="90" s="11" customFormat="1" ht="19.92" customHeight="1">
      <c r="B90" s="200"/>
      <c r="D90" s="201" t="s">
        <v>69</v>
      </c>
      <c r="E90" s="211" t="s">
        <v>160</v>
      </c>
      <c r="F90" s="211" t="s">
        <v>161</v>
      </c>
      <c r="I90" s="203"/>
      <c r="J90" s="212">
        <f>BK90</f>
        <v>0</v>
      </c>
      <c r="L90" s="200"/>
      <c r="M90" s="205"/>
      <c r="N90" s="206"/>
      <c r="O90" s="206"/>
      <c r="P90" s="207">
        <f>SUM(P91:P95)</f>
        <v>0</v>
      </c>
      <c r="Q90" s="206"/>
      <c r="R90" s="207">
        <f>SUM(R91:R95)</f>
        <v>0</v>
      </c>
      <c r="S90" s="206"/>
      <c r="T90" s="208">
        <f>SUM(T91:T95)</f>
        <v>0</v>
      </c>
      <c r="AR90" s="201" t="s">
        <v>158</v>
      </c>
      <c r="AT90" s="209" t="s">
        <v>69</v>
      </c>
      <c r="AU90" s="209" t="s">
        <v>77</v>
      </c>
      <c r="AY90" s="201" t="s">
        <v>159</v>
      </c>
      <c r="BK90" s="210">
        <f>SUM(BK91:BK95)</f>
        <v>0</v>
      </c>
    </row>
    <row r="91" s="1" customFormat="1" ht="16.5" customHeight="1">
      <c r="B91" s="213"/>
      <c r="C91" s="214" t="s">
        <v>77</v>
      </c>
      <c r="D91" s="214" t="s">
        <v>162</v>
      </c>
      <c r="E91" s="215" t="s">
        <v>163</v>
      </c>
      <c r="F91" s="216" t="s">
        <v>164</v>
      </c>
      <c r="G91" s="217" t="s">
        <v>165</v>
      </c>
      <c r="H91" s="218">
        <v>1</v>
      </c>
      <c r="I91" s="219"/>
      <c r="J91" s="220">
        <f>ROUND(I91*H91,2)</f>
        <v>0</v>
      </c>
      <c r="K91" s="216" t="s">
        <v>166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167</v>
      </c>
      <c r="AT91" s="25" t="s">
        <v>162</v>
      </c>
      <c r="AU91" s="25" t="s">
        <v>79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167</v>
      </c>
      <c r="BM91" s="25" t="s">
        <v>168</v>
      </c>
    </row>
    <row r="92" s="1" customFormat="1" ht="51" customHeight="1">
      <c r="B92" s="213"/>
      <c r="C92" s="214" t="s">
        <v>79</v>
      </c>
      <c r="D92" s="214" t="s">
        <v>162</v>
      </c>
      <c r="E92" s="215" t="s">
        <v>169</v>
      </c>
      <c r="F92" s="216" t="s">
        <v>170</v>
      </c>
      <c r="G92" s="217" t="s">
        <v>165</v>
      </c>
      <c r="H92" s="218">
        <v>1</v>
      </c>
      <c r="I92" s="219"/>
      <c r="J92" s="220">
        <f>ROUND(I92*H92,2)</f>
        <v>0</v>
      </c>
      <c r="K92" s="216" t="s">
        <v>166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167</v>
      </c>
      <c r="AT92" s="25" t="s">
        <v>162</v>
      </c>
      <c r="AU92" s="25" t="s">
        <v>79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167</v>
      </c>
      <c r="BM92" s="25" t="s">
        <v>171</v>
      </c>
    </row>
    <row r="93" s="1" customFormat="1" ht="16.5" customHeight="1">
      <c r="B93" s="213"/>
      <c r="C93" s="214" t="s">
        <v>93</v>
      </c>
      <c r="D93" s="214" t="s">
        <v>162</v>
      </c>
      <c r="E93" s="215" t="s">
        <v>172</v>
      </c>
      <c r="F93" s="216" t="s">
        <v>173</v>
      </c>
      <c r="G93" s="217" t="s">
        <v>165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167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167</v>
      </c>
      <c r="BM93" s="25" t="s">
        <v>174</v>
      </c>
    </row>
    <row r="94" s="1" customFormat="1" ht="16.5" customHeight="1">
      <c r="B94" s="213"/>
      <c r="C94" s="214" t="s">
        <v>175</v>
      </c>
      <c r="D94" s="214" t="s">
        <v>162</v>
      </c>
      <c r="E94" s="215" t="s">
        <v>176</v>
      </c>
      <c r="F94" s="216" t="s">
        <v>177</v>
      </c>
      <c r="G94" s="217" t="s">
        <v>165</v>
      </c>
      <c r="H94" s="218">
        <v>1</v>
      </c>
      <c r="I94" s="219"/>
      <c r="J94" s="220">
        <f>ROUND(I94*H94,2)</f>
        <v>0</v>
      </c>
      <c r="K94" s="216" t="s">
        <v>166</v>
      </c>
      <c r="L94" s="47"/>
      <c r="M94" s="221" t="s">
        <v>5</v>
      </c>
      <c r="N94" s="222" t="s">
        <v>41</v>
      </c>
      <c r="O94" s="48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AR94" s="25" t="s">
        <v>167</v>
      </c>
      <c r="AT94" s="25" t="s">
        <v>162</v>
      </c>
      <c r="AU94" s="25" t="s">
        <v>79</v>
      </c>
      <c r="AY94" s="25" t="s">
        <v>159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25" t="s">
        <v>77</v>
      </c>
      <c r="BK94" s="225">
        <f>ROUND(I94*H94,2)</f>
        <v>0</v>
      </c>
      <c r="BL94" s="25" t="s">
        <v>167</v>
      </c>
      <c r="BM94" s="25" t="s">
        <v>178</v>
      </c>
    </row>
    <row r="95" s="1" customFormat="1" ht="16.5" customHeight="1">
      <c r="B95" s="213"/>
      <c r="C95" s="214" t="s">
        <v>158</v>
      </c>
      <c r="D95" s="214" t="s">
        <v>162</v>
      </c>
      <c r="E95" s="215" t="s">
        <v>179</v>
      </c>
      <c r="F95" s="216" t="s">
        <v>180</v>
      </c>
      <c r="G95" s="217" t="s">
        <v>165</v>
      </c>
      <c r="H95" s="218">
        <v>1</v>
      </c>
      <c r="I95" s="219"/>
      <c r="J95" s="220">
        <f>ROUND(I95*H95,2)</f>
        <v>0</v>
      </c>
      <c r="K95" s="216" t="s">
        <v>166</v>
      </c>
      <c r="L95" s="47"/>
      <c r="M95" s="221" t="s">
        <v>5</v>
      </c>
      <c r="N95" s="222" t="s">
        <v>41</v>
      </c>
      <c r="O95" s="48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25" t="s">
        <v>167</v>
      </c>
      <c r="AT95" s="25" t="s">
        <v>162</v>
      </c>
      <c r="AU95" s="25" t="s">
        <v>79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167</v>
      </c>
      <c r="BM95" s="25" t="s">
        <v>181</v>
      </c>
    </row>
    <row r="96" s="11" customFormat="1" ht="29.88" customHeight="1">
      <c r="B96" s="200"/>
      <c r="D96" s="201" t="s">
        <v>69</v>
      </c>
      <c r="E96" s="211" t="s">
        <v>182</v>
      </c>
      <c r="F96" s="211" t="s">
        <v>183</v>
      </c>
      <c r="I96" s="203"/>
      <c r="J96" s="212">
        <f>BK96</f>
        <v>0</v>
      </c>
      <c r="L96" s="200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AR96" s="201" t="s">
        <v>158</v>
      </c>
      <c r="AT96" s="209" t="s">
        <v>69</v>
      </c>
      <c r="AU96" s="209" t="s">
        <v>77</v>
      </c>
      <c r="AY96" s="201" t="s">
        <v>159</v>
      </c>
      <c r="BK96" s="210">
        <f>BK97</f>
        <v>0</v>
      </c>
    </row>
    <row r="97" s="1" customFormat="1" ht="25.5" customHeight="1">
      <c r="B97" s="213"/>
      <c r="C97" s="214" t="s">
        <v>184</v>
      </c>
      <c r="D97" s="214" t="s">
        <v>162</v>
      </c>
      <c r="E97" s="215" t="s">
        <v>185</v>
      </c>
      <c r="F97" s="216" t="s">
        <v>186</v>
      </c>
      <c r="G97" s="217" t="s">
        <v>165</v>
      </c>
      <c r="H97" s="218">
        <v>1</v>
      </c>
      <c r="I97" s="219"/>
      <c r="J97" s="220">
        <f>ROUND(I97*H97,2)</f>
        <v>0</v>
      </c>
      <c r="K97" s="216" t="s">
        <v>5</v>
      </c>
      <c r="L97" s="47"/>
      <c r="M97" s="221" t="s">
        <v>5</v>
      </c>
      <c r="N97" s="222" t="s">
        <v>41</v>
      </c>
      <c r="O97" s="48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AR97" s="25" t="s">
        <v>167</v>
      </c>
      <c r="AT97" s="25" t="s">
        <v>162</v>
      </c>
      <c r="AU97" s="25" t="s">
        <v>79</v>
      </c>
      <c r="AY97" s="25" t="s">
        <v>159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25" t="s">
        <v>77</v>
      </c>
      <c r="BK97" s="225">
        <f>ROUND(I97*H97,2)</f>
        <v>0</v>
      </c>
      <c r="BL97" s="25" t="s">
        <v>167</v>
      </c>
      <c r="BM97" s="25" t="s">
        <v>187</v>
      </c>
    </row>
    <row r="98" s="11" customFormat="1" ht="29.88" customHeight="1">
      <c r="B98" s="200"/>
      <c r="D98" s="201" t="s">
        <v>69</v>
      </c>
      <c r="E98" s="211" t="s">
        <v>188</v>
      </c>
      <c r="F98" s="211" t="s">
        <v>189</v>
      </c>
      <c r="I98" s="203"/>
      <c r="J98" s="212">
        <f>BK98</f>
        <v>0</v>
      </c>
      <c r="L98" s="200"/>
      <c r="M98" s="205"/>
      <c r="N98" s="206"/>
      <c r="O98" s="206"/>
      <c r="P98" s="207">
        <f>SUM(P99:P103)</f>
        <v>0</v>
      </c>
      <c r="Q98" s="206"/>
      <c r="R98" s="207">
        <f>SUM(R99:R103)</f>
        <v>0</v>
      </c>
      <c r="S98" s="206"/>
      <c r="T98" s="208">
        <f>SUM(T99:T103)</f>
        <v>0</v>
      </c>
      <c r="AR98" s="201" t="s">
        <v>158</v>
      </c>
      <c r="AT98" s="209" t="s">
        <v>69</v>
      </c>
      <c r="AU98" s="209" t="s">
        <v>77</v>
      </c>
      <c r="AY98" s="201" t="s">
        <v>159</v>
      </c>
      <c r="BK98" s="210">
        <f>SUM(BK99:BK103)</f>
        <v>0</v>
      </c>
    </row>
    <row r="99" s="1" customFormat="1" ht="25.5" customHeight="1">
      <c r="B99" s="213"/>
      <c r="C99" s="214" t="s">
        <v>190</v>
      </c>
      <c r="D99" s="214" t="s">
        <v>162</v>
      </c>
      <c r="E99" s="215" t="s">
        <v>191</v>
      </c>
      <c r="F99" s="216" t="s">
        <v>192</v>
      </c>
      <c r="G99" s="217" t="s">
        <v>165</v>
      </c>
      <c r="H99" s="218">
        <v>1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167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167</v>
      </c>
      <c r="BM99" s="25" t="s">
        <v>193</v>
      </c>
    </row>
    <row r="100" s="1" customFormat="1" ht="16.5" customHeight="1">
      <c r="B100" s="213"/>
      <c r="C100" s="214" t="s">
        <v>194</v>
      </c>
      <c r="D100" s="214" t="s">
        <v>162</v>
      </c>
      <c r="E100" s="215" t="s">
        <v>195</v>
      </c>
      <c r="F100" s="216" t="s">
        <v>196</v>
      </c>
      <c r="G100" s="217" t="s">
        <v>165</v>
      </c>
      <c r="H100" s="218">
        <v>1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167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167</v>
      </c>
      <c r="BM100" s="25" t="s">
        <v>197</v>
      </c>
    </row>
    <row r="101" s="1" customFormat="1" ht="25.5" customHeight="1">
      <c r="B101" s="213"/>
      <c r="C101" s="214" t="s">
        <v>198</v>
      </c>
      <c r="D101" s="214" t="s">
        <v>162</v>
      </c>
      <c r="E101" s="215" t="s">
        <v>199</v>
      </c>
      <c r="F101" s="216" t="s">
        <v>200</v>
      </c>
      <c r="G101" s="217" t="s">
        <v>165</v>
      </c>
      <c r="H101" s="218">
        <v>1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167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167</v>
      </c>
      <c r="BM101" s="25" t="s">
        <v>201</v>
      </c>
    </row>
    <row r="102" s="1" customFormat="1" ht="16.5" customHeight="1">
      <c r="B102" s="213"/>
      <c r="C102" s="214" t="s">
        <v>202</v>
      </c>
      <c r="D102" s="214" t="s">
        <v>162</v>
      </c>
      <c r="E102" s="215" t="s">
        <v>203</v>
      </c>
      <c r="F102" s="216" t="s">
        <v>204</v>
      </c>
      <c r="G102" s="217" t="s">
        <v>165</v>
      </c>
      <c r="H102" s="218">
        <v>2</v>
      </c>
      <c r="I102" s="219"/>
      <c r="J102" s="220">
        <f>ROUND(I102*H102,2)</f>
        <v>0</v>
      </c>
      <c r="K102" s="216" t="s">
        <v>166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AR102" s="25" t="s">
        <v>167</v>
      </c>
      <c r="AT102" s="25" t="s">
        <v>162</v>
      </c>
      <c r="AU102" s="25" t="s">
        <v>79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167</v>
      </c>
      <c r="BM102" s="25" t="s">
        <v>205</v>
      </c>
    </row>
    <row r="103" s="1" customFormat="1" ht="16.5" customHeight="1">
      <c r="B103" s="213"/>
      <c r="C103" s="214" t="s">
        <v>206</v>
      </c>
      <c r="D103" s="214" t="s">
        <v>162</v>
      </c>
      <c r="E103" s="215" t="s">
        <v>207</v>
      </c>
      <c r="F103" s="216" t="s">
        <v>208</v>
      </c>
      <c r="G103" s="217" t="s">
        <v>165</v>
      </c>
      <c r="H103" s="218">
        <v>1</v>
      </c>
      <c r="I103" s="219"/>
      <c r="J103" s="220">
        <f>ROUND(I103*H103,2)</f>
        <v>0</v>
      </c>
      <c r="K103" s="216" t="s">
        <v>166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AR103" s="25" t="s">
        <v>167</v>
      </c>
      <c r="AT103" s="25" t="s">
        <v>162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167</v>
      </c>
      <c r="BM103" s="25" t="s">
        <v>209</v>
      </c>
    </row>
    <row r="104" s="11" customFormat="1" ht="29.88" customHeight="1">
      <c r="B104" s="200"/>
      <c r="D104" s="201" t="s">
        <v>69</v>
      </c>
      <c r="E104" s="211" t="s">
        <v>210</v>
      </c>
      <c r="F104" s="211" t="s">
        <v>211</v>
      </c>
      <c r="I104" s="203"/>
      <c r="J104" s="212">
        <f>BK104</f>
        <v>0</v>
      </c>
      <c r="L104" s="200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AR104" s="201" t="s">
        <v>158</v>
      </c>
      <c r="AT104" s="209" t="s">
        <v>69</v>
      </c>
      <c r="AU104" s="209" t="s">
        <v>77</v>
      </c>
      <c r="AY104" s="201" t="s">
        <v>159</v>
      </c>
      <c r="BK104" s="210">
        <f>SUM(BK105:BK106)</f>
        <v>0</v>
      </c>
    </row>
    <row r="105" s="1" customFormat="1" ht="16.5" customHeight="1">
      <c r="B105" s="213"/>
      <c r="C105" s="214" t="s">
        <v>212</v>
      </c>
      <c r="D105" s="214" t="s">
        <v>162</v>
      </c>
      <c r="E105" s="215" t="s">
        <v>213</v>
      </c>
      <c r="F105" s="216" t="s">
        <v>214</v>
      </c>
      <c r="G105" s="217" t="s">
        <v>165</v>
      </c>
      <c r="H105" s="218">
        <v>1</v>
      </c>
      <c r="I105" s="219"/>
      <c r="J105" s="220">
        <f>ROUND(I105*H105,2)</f>
        <v>0</v>
      </c>
      <c r="K105" s="216" t="s">
        <v>166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167</v>
      </c>
      <c r="AT105" s="25" t="s">
        <v>162</v>
      </c>
      <c r="AU105" s="25" t="s">
        <v>79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167</v>
      </c>
      <c r="BM105" s="25" t="s">
        <v>215</v>
      </c>
    </row>
    <row r="106" s="1" customFormat="1" ht="16.5" customHeight="1">
      <c r="B106" s="213"/>
      <c r="C106" s="214" t="s">
        <v>216</v>
      </c>
      <c r="D106" s="214" t="s">
        <v>162</v>
      </c>
      <c r="E106" s="215" t="s">
        <v>217</v>
      </c>
      <c r="F106" s="216" t="s">
        <v>218</v>
      </c>
      <c r="G106" s="217" t="s">
        <v>219</v>
      </c>
      <c r="H106" s="218">
        <v>1</v>
      </c>
      <c r="I106" s="219"/>
      <c r="J106" s="220">
        <f>ROUND(I106*H106,2)</f>
        <v>0</v>
      </c>
      <c r="K106" s="216" t="s">
        <v>166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AR106" s="25" t="s">
        <v>167</v>
      </c>
      <c r="AT106" s="25" t="s">
        <v>162</v>
      </c>
      <c r="AU106" s="25" t="s">
        <v>79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167</v>
      </c>
      <c r="BM106" s="25" t="s">
        <v>220</v>
      </c>
    </row>
    <row r="107" s="11" customFormat="1" ht="29.88" customHeight="1">
      <c r="B107" s="200"/>
      <c r="D107" s="201" t="s">
        <v>69</v>
      </c>
      <c r="E107" s="211" t="s">
        <v>221</v>
      </c>
      <c r="F107" s="211" t="s">
        <v>222</v>
      </c>
      <c r="I107" s="203"/>
      <c r="J107" s="212">
        <f>BK107</f>
        <v>0</v>
      </c>
      <c r="L107" s="200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AR107" s="201" t="s">
        <v>158</v>
      </c>
      <c r="AT107" s="209" t="s">
        <v>69</v>
      </c>
      <c r="AU107" s="209" t="s">
        <v>77</v>
      </c>
      <c r="AY107" s="201" t="s">
        <v>159</v>
      </c>
      <c r="BK107" s="210">
        <f>SUM(BK108:BK109)</f>
        <v>0</v>
      </c>
    </row>
    <row r="108" s="1" customFormat="1" ht="16.5" customHeight="1">
      <c r="B108" s="213"/>
      <c r="C108" s="214" t="s">
        <v>223</v>
      </c>
      <c r="D108" s="214" t="s">
        <v>162</v>
      </c>
      <c r="E108" s="215" t="s">
        <v>224</v>
      </c>
      <c r="F108" s="216" t="s">
        <v>225</v>
      </c>
      <c r="G108" s="217" t="s">
        <v>165</v>
      </c>
      <c r="H108" s="218">
        <v>1</v>
      </c>
      <c r="I108" s="219"/>
      <c r="J108" s="220">
        <f>ROUND(I108*H108,2)</f>
        <v>0</v>
      </c>
      <c r="K108" s="216" t="s">
        <v>166</v>
      </c>
      <c r="L108" s="47"/>
      <c r="M108" s="221" t="s">
        <v>5</v>
      </c>
      <c r="N108" s="222" t="s">
        <v>41</v>
      </c>
      <c r="O108" s="48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AR108" s="25" t="s">
        <v>167</v>
      </c>
      <c r="AT108" s="25" t="s">
        <v>162</v>
      </c>
      <c r="AU108" s="25" t="s">
        <v>79</v>
      </c>
      <c r="AY108" s="25" t="s">
        <v>159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25" t="s">
        <v>77</v>
      </c>
      <c r="BK108" s="225">
        <f>ROUND(I108*H108,2)</f>
        <v>0</v>
      </c>
      <c r="BL108" s="25" t="s">
        <v>167</v>
      </c>
      <c r="BM108" s="25" t="s">
        <v>226</v>
      </c>
    </row>
    <row r="109" s="1" customFormat="1" ht="25.5" customHeight="1">
      <c r="B109" s="213"/>
      <c r="C109" s="214" t="s">
        <v>11</v>
      </c>
      <c r="D109" s="214" t="s">
        <v>162</v>
      </c>
      <c r="E109" s="215" t="s">
        <v>227</v>
      </c>
      <c r="F109" s="216" t="s">
        <v>228</v>
      </c>
      <c r="G109" s="217" t="s">
        <v>165</v>
      </c>
      <c r="H109" s="218">
        <v>1</v>
      </c>
      <c r="I109" s="219"/>
      <c r="J109" s="220">
        <f>ROUND(I109*H109,2)</f>
        <v>0</v>
      </c>
      <c r="K109" s="216" t="s">
        <v>5</v>
      </c>
      <c r="L109" s="47"/>
      <c r="M109" s="221" t="s">
        <v>5</v>
      </c>
      <c r="N109" s="226" t="s">
        <v>41</v>
      </c>
      <c r="O109" s="227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5" t="s">
        <v>167</v>
      </c>
      <c r="AT109" s="25" t="s">
        <v>162</v>
      </c>
      <c r="AU109" s="25" t="s">
        <v>79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167</v>
      </c>
      <c r="BM109" s="25" t="s">
        <v>229</v>
      </c>
    </row>
    <row r="110" s="1" customFormat="1" ht="6.96" customHeight="1">
      <c r="B110" s="68"/>
      <c r="C110" s="69"/>
      <c r="D110" s="69"/>
      <c r="E110" s="69"/>
      <c r="F110" s="69"/>
      <c r="G110" s="69"/>
      <c r="H110" s="69"/>
      <c r="I110" s="164"/>
      <c r="J110" s="69"/>
      <c r="K110" s="69"/>
      <c r="L110" s="47"/>
    </row>
  </sheetData>
  <autoFilter ref="C87:K10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s="1" customFormat="1" ht="16.5" customHeight="1">
      <c r="B9" s="47"/>
      <c r="C9" s="48"/>
      <c r="D9" s="48"/>
      <c r="E9" s="141" t="s">
        <v>128</v>
      </c>
      <c r="F9" s="48"/>
      <c r="G9" s="48"/>
      <c r="H9" s="48"/>
      <c r="I9" s="142"/>
      <c r="J9" s="48"/>
      <c r="K9" s="52"/>
    </row>
    <row r="10" s="1" customFormat="1">
      <c r="B10" s="47"/>
      <c r="C10" s="48"/>
      <c r="D10" s="41" t="s">
        <v>129</v>
      </c>
      <c r="E10" s="48"/>
      <c r="F10" s="48"/>
      <c r="G10" s="48"/>
      <c r="H10" s="48"/>
      <c r="I10" s="142"/>
      <c r="J10" s="48"/>
      <c r="K10" s="52"/>
    </row>
    <row r="11" s="1" customFormat="1" ht="36.96" customHeight="1">
      <c r="B11" s="47"/>
      <c r="C11" s="48"/>
      <c r="D11" s="48"/>
      <c r="E11" s="143" t="s">
        <v>230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42"/>
      <c r="J12" s="48"/>
      <c r="K12" s="52"/>
    </row>
    <row r="13" s="1" customFormat="1" ht="14.4" customHeight="1">
      <c r="B13" s="47"/>
      <c r="C13" s="48"/>
      <c r="D13" s="41" t="s">
        <v>21</v>
      </c>
      <c r="E13" s="48"/>
      <c r="F13" s="36" t="s">
        <v>5</v>
      </c>
      <c r="G13" s="48"/>
      <c r="H13" s="48"/>
      <c r="I13" s="144" t="s">
        <v>22</v>
      </c>
      <c r="J13" s="36" t="s">
        <v>5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44" t="s">
        <v>25</v>
      </c>
      <c r="J14" s="145" t="str">
        <f>'Rekapitulace stavby'!AN8</f>
        <v>5.6.2017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42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44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44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42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44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44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42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44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44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42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42"/>
      <c r="J25" s="48"/>
      <c r="K25" s="52"/>
    </row>
    <row r="26" s="7" customFormat="1" ht="16.5" customHeight="1">
      <c r="B26" s="146"/>
      <c r="C26" s="147"/>
      <c r="D26" s="147"/>
      <c r="E26" s="45" t="s">
        <v>5</v>
      </c>
      <c r="F26" s="45"/>
      <c r="G26" s="45"/>
      <c r="H26" s="45"/>
      <c r="I26" s="148"/>
      <c r="J26" s="147"/>
      <c r="K26" s="149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42"/>
      <c r="J27" s="48"/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50"/>
      <c r="J28" s="83"/>
      <c r="K28" s="151"/>
    </row>
    <row r="29" s="1" customFormat="1" ht="25.44" customHeight="1">
      <c r="B29" s="47"/>
      <c r="C29" s="48"/>
      <c r="D29" s="152" t="s">
        <v>36</v>
      </c>
      <c r="E29" s="48"/>
      <c r="F29" s="48"/>
      <c r="G29" s="48"/>
      <c r="H29" s="48"/>
      <c r="I29" s="142"/>
      <c r="J29" s="153">
        <f>ROUND(J86,2)</f>
        <v>0</v>
      </c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54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55">
        <f>ROUND(SUM(BE86:BE95), 2)</f>
        <v>0</v>
      </c>
      <c r="G32" s="48"/>
      <c r="H32" s="48"/>
      <c r="I32" s="156">
        <v>0.20999999999999999</v>
      </c>
      <c r="J32" s="155">
        <f>ROUND(ROUND((SUM(BE86:BE95)),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55">
        <f>ROUND(SUM(BF86:BF95), 2)</f>
        <v>0</v>
      </c>
      <c r="G33" s="48"/>
      <c r="H33" s="48"/>
      <c r="I33" s="156">
        <v>0.14999999999999999</v>
      </c>
      <c r="J33" s="155">
        <f>ROUND(ROUND((SUM(BF86:BF95)),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55">
        <f>ROUND(SUM(BG86:BG95), 2)</f>
        <v>0</v>
      </c>
      <c r="G34" s="48"/>
      <c r="H34" s="48"/>
      <c r="I34" s="156">
        <v>0.20999999999999999</v>
      </c>
      <c r="J34" s="155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55">
        <f>ROUND(SUM(BH86:BH95), 2)</f>
        <v>0</v>
      </c>
      <c r="G35" s="48"/>
      <c r="H35" s="48"/>
      <c r="I35" s="156">
        <v>0.14999999999999999</v>
      </c>
      <c r="J35" s="155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55">
        <f>ROUND(SUM(BI86:BI95), 2)</f>
        <v>0</v>
      </c>
      <c r="G36" s="48"/>
      <c r="H36" s="48"/>
      <c r="I36" s="156">
        <v>0</v>
      </c>
      <c r="J36" s="155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42"/>
      <c r="J37" s="48"/>
      <c r="K37" s="52"/>
    </row>
    <row r="38" s="1" customFormat="1" ht="25.44" customHeight="1">
      <c r="B38" s="47"/>
      <c r="C38" s="157"/>
      <c r="D38" s="158" t="s">
        <v>46</v>
      </c>
      <c r="E38" s="89"/>
      <c r="F38" s="89"/>
      <c r="G38" s="159" t="s">
        <v>47</v>
      </c>
      <c r="H38" s="160" t="s">
        <v>48</v>
      </c>
      <c r="I38" s="161"/>
      <c r="J38" s="162">
        <f>SUM(J29:J36)</f>
        <v>0</v>
      </c>
      <c r="K38" s="163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64"/>
      <c r="J39" s="69"/>
      <c r="K39" s="70"/>
    </row>
    <row r="43" s="1" customFormat="1" ht="6.96" customHeight="1">
      <c r="B43" s="71"/>
      <c r="C43" s="72"/>
      <c r="D43" s="72"/>
      <c r="E43" s="72"/>
      <c r="F43" s="72"/>
      <c r="G43" s="72"/>
      <c r="H43" s="72"/>
      <c r="I43" s="165"/>
      <c r="J43" s="72"/>
      <c r="K43" s="166"/>
    </row>
    <row r="44" s="1" customFormat="1" ht="36.96" customHeight="1">
      <c r="B44" s="47"/>
      <c r="C44" s="31" t="s">
        <v>131</v>
      </c>
      <c r="D44" s="48"/>
      <c r="E44" s="48"/>
      <c r="F44" s="48"/>
      <c r="G44" s="48"/>
      <c r="H44" s="48"/>
      <c r="I44" s="142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42"/>
      <c r="J45" s="48"/>
      <c r="K45" s="52"/>
    </row>
    <row r="46" s="1" customFormat="1" ht="14.4" customHeight="1">
      <c r="B46" s="47"/>
      <c r="C46" s="41" t="s">
        <v>19</v>
      </c>
      <c r="D46" s="48"/>
      <c r="E46" s="48"/>
      <c r="F46" s="48"/>
      <c r="G46" s="48"/>
      <c r="H46" s="48"/>
      <c r="I46" s="142"/>
      <c r="J46" s="48"/>
      <c r="K46" s="52"/>
    </row>
    <row r="47" s="1" customFormat="1" ht="16.5" customHeight="1">
      <c r="B47" s="47"/>
      <c r="C47" s="48"/>
      <c r="D47" s="48"/>
      <c r="E47" s="141" t="str">
        <f>E7</f>
        <v>Cyklostezka Bratrušov - 1.rozpočet</v>
      </c>
      <c r="F47" s="41"/>
      <c r="G47" s="41"/>
      <c r="H47" s="41"/>
      <c r="I47" s="142"/>
      <c r="J47" s="48"/>
      <c r="K47" s="52"/>
    </row>
    <row r="48">
      <c r="B48" s="29"/>
      <c r="C48" s="41" t="s">
        <v>127</v>
      </c>
      <c r="D48" s="30"/>
      <c r="E48" s="30"/>
      <c r="F48" s="30"/>
      <c r="G48" s="30"/>
      <c r="H48" s="30"/>
      <c r="I48" s="140"/>
      <c r="J48" s="30"/>
      <c r="K48" s="32"/>
    </row>
    <row r="49" s="1" customFormat="1" ht="16.5" customHeight="1">
      <c r="B49" s="47"/>
      <c r="C49" s="48"/>
      <c r="D49" s="48"/>
      <c r="E49" s="141" t="s">
        <v>128</v>
      </c>
      <c r="F49" s="48"/>
      <c r="G49" s="48"/>
      <c r="H49" s="48"/>
      <c r="I49" s="142"/>
      <c r="J49" s="48"/>
      <c r="K49" s="52"/>
    </row>
    <row r="50" s="1" customFormat="1" ht="14.4" customHeight="1">
      <c r="B50" s="47"/>
      <c r="C50" s="41" t="s">
        <v>129</v>
      </c>
      <c r="D50" s="48"/>
      <c r="E50" s="48"/>
      <c r="F50" s="48"/>
      <c r="G50" s="48"/>
      <c r="H50" s="48"/>
      <c r="I50" s="142"/>
      <c r="J50" s="48"/>
      <c r="K50" s="52"/>
    </row>
    <row r="51" s="1" customFormat="1" ht="17.25" customHeight="1">
      <c r="B51" s="47"/>
      <c r="C51" s="48"/>
      <c r="D51" s="48"/>
      <c r="E51" s="143" t="str">
        <f>E11</f>
        <v>OS 001.UN - Vedlejší rozpočtové náklady - uznatelné náklady</v>
      </c>
      <c r="F51" s="48"/>
      <c r="G51" s="48"/>
      <c r="H51" s="48"/>
      <c r="I51" s="142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42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Bratrušov</v>
      </c>
      <c r="G53" s="48"/>
      <c r="H53" s="48"/>
      <c r="I53" s="144" t="s">
        <v>25</v>
      </c>
      <c r="J53" s="145" t="str">
        <f>IF(J14="","",J14)</f>
        <v>5.6.2017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42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44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42"/>
      <c r="J56" s="167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42"/>
      <c r="J57" s="48"/>
      <c r="K57" s="52"/>
    </row>
    <row r="58" s="1" customFormat="1" ht="29.28" customHeight="1">
      <c r="B58" s="47"/>
      <c r="C58" s="168" t="s">
        <v>132</v>
      </c>
      <c r="D58" s="157"/>
      <c r="E58" s="157"/>
      <c r="F58" s="157"/>
      <c r="G58" s="157"/>
      <c r="H58" s="157"/>
      <c r="I58" s="169"/>
      <c r="J58" s="170" t="s">
        <v>133</v>
      </c>
      <c r="K58" s="171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42"/>
      <c r="J59" s="48"/>
      <c r="K59" s="52"/>
    </row>
    <row r="60" s="1" customFormat="1" ht="29.28" customHeight="1">
      <c r="B60" s="47"/>
      <c r="C60" s="172" t="s">
        <v>134</v>
      </c>
      <c r="D60" s="48"/>
      <c r="E60" s="48"/>
      <c r="F60" s="48"/>
      <c r="G60" s="48"/>
      <c r="H60" s="48"/>
      <c r="I60" s="142"/>
      <c r="J60" s="153">
        <f>J86</f>
        <v>0</v>
      </c>
      <c r="K60" s="52"/>
      <c r="AU60" s="25" t="s">
        <v>135</v>
      </c>
    </row>
    <row r="61" s="8" customFormat="1" ht="24.96" customHeight="1">
      <c r="B61" s="173"/>
      <c r="C61" s="174"/>
      <c r="D61" s="175" t="s">
        <v>136</v>
      </c>
      <c r="E61" s="176"/>
      <c r="F61" s="176"/>
      <c r="G61" s="176"/>
      <c r="H61" s="176"/>
      <c r="I61" s="177"/>
      <c r="J61" s="178">
        <f>J87</f>
        <v>0</v>
      </c>
      <c r="K61" s="179"/>
    </row>
    <row r="62" s="9" customFormat="1" ht="19.92" customHeight="1">
      <c r="B62" s="180"/>
      <c r="C62" s="181"/>
      <c r="D62" s="182" t="s">
        <v>137</v>
      </c>
      <c r="E62" s="183"/>
      <c r="F62" s="183"/>
      <c r="G62" s="183"/>
      <c r="H62" s="183"/>
      <c r="I62" s="184"/>
      <c r="J62" s="185">
        <f>J88</f>
        <v>0</v>
      </c>
      <c r="K62" s="186"/>
    </row>
    <row r="63" s="9" customFormat="1" ht="19.92" customHeight="1">
      <c r="B63" s="180"/>
      <c r="C63" s="181"/>
      <c r="D63" s="182" t="s">
        <v>139</v>
      </c>
      <c r="E63" s="183"/>
      <c r="F63" s="183"/>
      <c r="G63" s="183"/>
      <c r="H63" s="183"/>
      <c r="I63" s="184"/>
      <c r="J63" s="185">
        <f>J90</f>
        <v>0</v>
      </c>
      <c r="K63" s="186"/>
    </row>
    <row r="64" s="9" customFormat="1" ht="19.92" customHeight="1">
      <c r="B64" s="180"/>
      <c r="C64" s="181"/>
      <c r="D64" s="182" t="s">
        <v>140</v>
      </c>
      <c r="E64" s="183"/>
      <c r="F64" s="183"/>
      <c r="G64" s="183"/>
      <c r="H64" s="183"/>
      <c r="I64" s="184"/>
      <c r="J64" s="185">
        <f>J94</f>
        <v>0</v>
      </c>
      <c r="K64" s="186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2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4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65"/>
      <c r="J70" s="72"/>
      <c r="K70" s="72"/>
      <c r="L70" s="47"/>
    </row>
    <row r="71" s="1" customFormat="1" ht="36.96" customHeight="1">
      <c r="B71" s="47"/>
      <c r="C71" s="73" t="s">
        <v>142</v>
      </c>
      <c r="I71" s="187"/>
      <c r="L71" s="47"/>
    </row>
    <row r="72" s="1" customFormat="1" ht="6.96" customHeight="1">
      <c r="B72" s="47"/>
      <c r="I72" s="187"/>
      <c r="L72" s="47"/>
    </row>
    <row r="73" s="1" customFormat="1" ht="14.4" customHeight="1">
      <c r="B73" s="47"/>
      <c r="C73" s="75" t="s">
        <v>19</v>
      </c>
      <c r="I73" s="187"/>
      <c r="L73" s="47"/>
    </row>
    <row r="74" s="1" customFormat="1" ht="16.5" customHeight="1">
      <c r="B74" s="47"/>
      <c r="E74" s="188" t="str">
        <f>E7</f>
        <v>Cyklostezka Bratrušov - 1.rozpočet</v>
      </c>
      <c r="F74" s="75"/>
      <c r="G74" s="75"/>
      <c r="H74" s="75"/>
      <c r="I74" s="187"/>
      <c r="L74" s="47"/>
    </row>
    <row r="75">
      <c r="B75" s="29"/>
      <c r="C75" s="75" t="s">
        <v>127</v>
      </c>
      <c r="L75" s="29"/>
    </row>
    <row r="76" s="1" customFormat="1" ht="16.5" customHeight="1">
      <c r="B76" s="47"/>
      <c r="E76" s="188" t="s">
        <v>128</v>
      </c>
      <c r="F76" s="1"/>
      <c r="G76" s="1"/>
      <c r="H76" s="1"/>
      <c r="I76" s="187"/>
      <c r="L76" s="47"/>
    </row>
    <row r="77" s="1" customFormat="1" ht="14.4" customHeight="1">
      <c r="B77" s="47"/>
      <c r="C77" s="75" t="s">
        <v>129</v>
      </c>
      <c r="I77" s="187"/>
      <c r="L77" s="47"/>
    </row>
    <row r="78" s="1" customFormat="1" ht="17.25" customHeight="1">
      <c r="B78" s="47"/>
      <c r="E78" s="78" t="str">
        <f>E11</f>
        <v>OS 001.UN - Vedlejší rozpočtové náklady - uznatelné náklady</v>
      </c>
      <c r="F78" s="1"/>
      <c r="G78" s="1"/>
      <c r="H78" s="1"/>
      <c r="I78" s="187"/>
      <c r="L78" s="47"/>
    </row>
    <row r="79" s="1" customFormat="1" ht="6.96" customHeight="1">
      <c r="B79" s="47"/>
      <c r="I79" s="187"/>
      <c r="L79" s="47"/>
    </row>
    <row r="80" s="1" customFormat="1" ht="18" customHeight="1">
      <c r="B80" s="47"/>
      <c r="C80" s="75" t="s">
        <v>23</v>
      </c>
      <c r="F80" s="189" t="str">
        <f>F14</f>
        <v>Bratrušov</v>
      </c>
      <c r="I80" s="190" t="s">
        <v>25</v>
      </c>
      <c r="J80" s="80" t="str">
        <f>IF(J14="","",J14)</f>
        <v>5.6.2017</v>
      </c>
      <c r="L80" s="47"/>
    </row>
    <row r="81" s="1" customFormat="1" ht="6.96" customHeight="1">
      <c r="B81" s="47"/>
      <c r="I81" s="187"/>
      <c r="L81" s="47"/>
    </row>
    <row r="82" s="1" customFormat="1">
      <c r="B82" s="47"/>
      <c r="C82" s="75" t="s">
        <v>27</v>
      </c>
      <c r="F82" s="189" t="str">
        <f>E17</f>
        <v xml:space="preserve"> </v>
      </c>
      <c r="I82" s="190" t="s">
        <v>33</v>
      </c>
      <c r="J82" s="189" t="str">
        <f>E23</f>
        <v xml:space="preserve"> </v>
      </c>
      <c r="L82" s="47"/>
    </row>
    <row r="83" s="1" customFormat="1" ht="14.4" customHeight="1">
      <c r="B83" s="47"/>
      <c r="C83" s="75" t="s">
        <v>31</v>
      </c>
      <c r="F83" s="189" t="str">
        <f>IF(E20="","",E20)</f>
        <v/>
      </c>
      <c r="I83" s="187"/>
      <c r="L83" s="47"/>
    </row>
    <row r="84" s="1" customFormat="1" ht="10.32" customHeight="1">
      <c r="B84" s="47"/>
      <c r="I84" s="187"/>
      <c r="L84" s="47"/>
    </row>
    <row r="85" s="10" customFormat="1" ht="29.28" customHeight="1">
      <c r="B85" s="191"/>
      <c r="C85" s="192" t="s">
        <v>143</v>
      </c>
      <c r="D85" s="193" t="s">
        <v>55</v>
      </c>
      <c r="E85" s="193" t="s">
        <v>51</v>
      </c>
      <c r="F85" s="193" t="s">
        <v>144</v>
      </c>
      <c r="G85" s="193" t="s">
        <v>145</v>
      </c>
      <c r="H85" s="193" t="s">
        <v>146</v>
      </c>
      <c r="I85" s="194" t="s">
        <v>147</v>
      </c>
      <c r="J85" s="193" t="s">
        <v>133</v>
      </c>
      <c r="K85" s="195" t="s">
        <v>148</v>
      </c>
      <c r="L85" s="191"/>
      <c r="M85" s="93" t="s">
        <v>149</v>
      </c>
      <c r="N85" s="94" t="s">
        <v>40</v>
      </c>
      <c r="O85" s="94" t="s">
        <v>150</v>
      </c>
      <c r="P85" s="94" t="s">
        <v>151</v>
      </c>
      <c r="Q85" s="94" t="s">
        <v>152</v>
      </c>
      <c r="R85" s="94" t="s">
        <v>153</v>
      </c>
      <c r="S85" s="94" t="s">
        <v>154</v>
      </c>
      <c r="T85" s="95" t="s">
        <v>155</v>
      </c>
    </row>
    <row r="86" s="1" customFormat="1" ht="29.28" customHeight="1">
      <c r="B86" s="47"/>
      <c r="C86" s="97" t="s">
        <v>134</v>
      </c>
      <c r="I86" s="187"/>
      <c r="J86" s="196">
        <f>BK86</f>
        <v>0</v>
      </c>
      <c r="L86" s="47"/>
      <c r="M86" s="96"/>
      <c r="N86" s="83"/>
      <c r="O86" s="83"/>
      <c r="P86" s="197">
        <f>P87</f>
        <v>0</v>
      </c>
      <c r="Q86" s="83"/>
      <c r="R86" s="197">
        <f>R87</f>
        <v>0</v>
      </c>
      <c r="S86" s="83"/>
      <c r="T86" s="198">
        <f>T87</f>
        <v>0</v>
      </c>
      <c r="AT86" s="25" t="s">
        <v>69</v>
      </c>
      <c r="AU86" s="25" t="s">
        <v>135</v>
      </c>
      <c r="BK86" s="199">
        <f>BK87</f>
        <v>0</v>
      </c>
    </row>
    <row r="87" s="11" customFormat="1" ht="37.44001" customHeight="1">
      <c r="B87" s="200"/>
      <c r="D87" s="201" t="s">
        <v>69</v>
      </c>
      <c r="E87" s="202" t="s">
        <v>156</v>
      </c>
      <c r="F87" s="202" t="s">
        <v>157</v>
      </c>
      <c r="I87" s="203"/>
      <c r="J87" s="204">
        <f>BK87</f>
        <v>0</v>
      </c>
      <c r="L87" s="200"/>
      <c r="M87" s="205"/>
      <c r="N87" s="206"/>
      <c r="O87" s="206"/>
      <c r="P87" s="207">
        <f>P88+P90+P94</f>
        <v>0</v>
      </c>
      <c r="Q87" s="206"/>
      <c r="R87" s="207">
        <f>R88+R90+R94</f>
        <v>0</v>
      </c>
      <c r="S87" s="206"/>
      <c r="T87" s="208">
        <f>T88+T90+T94</f>
        <v>0</v>
      </c>
      <c r="AR87" s="201" t="s">
        <v>158</v>
      </c>
      <c r="AT87" s="209" t="s">
        <v>69</v>
      </c>
      <c r="AU87" s="209" t="s">
        <v>70</v>
      </c>
      <c r="AY87" s="201" t="s">
        <v>159</v>
      </c>
      <c r="BK87" s="210">
        <f>BK88+BK90+BK94</f>
        <v>0</v>
      </c>
    </row>
    <row r="88" s="11" customFormat="1" ht="19.92" customHeight="1">
      <c r="B88" s="200"/>
      <c r="D88" s="201" t="s">
        <v>69</v>
      </c>
      <c r="E88" s="211" t="s">
        <v>160</v>
      </c>
      <c r="F88" s="211" t="s">
        <v>161</v>
      </c>
      <c r="I88" s="203"/>
      <c r="J88" s="212">
        <f>BK88</f>
        <v>0</v>
      </c>
      <c r="L88" s="200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AR88" s="201" t="s">
        <v>158</v>
      </c>
      <c r="AT88" s="209" t="s">
        <v>69</v>
      </c>
      <c r="AU88" s="209" t="s">
        <v>77</v>
      </c>
      <c r="AY88" s="201" t="s">
        <v>159</v>
      </c>
      <c r="BK88" s="210">
        <f>BK89</f>
        <v>0</v>
      </c>
    </row>
    <row r="89" s="1" customFormat="1" ht="16.5" customHeight="1">
      <c r="B89" s="213"/>
      <c r="C89" s="214" t="s">
        <v>77</v>
      </c>
      <c r="D89" s="214" t="s">
        <v>162</v>
      </c>
      <c r="E89" s="215" t="s">
        <v>172</v>
      </c>
      <c r="F89" s="216" t="s">
        <v>173</v>
      </c>
      <c r="G89" s="217" t="s">
        <v>165</v>
      </c>
      <c r="H89" s="218">
        <v>1</v>
      </c>
      <c r="I89" s="219"/>
      <c r="J89" s="220">
        <f>ROUND(I89*H89,2)</f>
        <v>0</v>
      </c>
      <c r="K89" s="216" t="s">
        <v>166</v>
      </c>
      <c r="L89" s="47"/>
      <c r="M89" s="221" t="s">
        <v>5</v>
      </c>
      <c r="N89" s="222" t="s">
        <v>41</v>
      </c>
      <c r="O89" s="48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25" t="s">
        <v>167</v>
      </c>
      <c r="AT89" s="25" t="s">
        <v>162</v>
      </c>
      <c r="AU89" s="25" t="s">
        <v>79</v>
      </c>
      <c r="AY89" s="25" t="s">
        <v>159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25" t="s">
        <v>77</v>
      </c>
      <c r="BK89" s="225">
        <f>ROUND(I89*H89,2)</f>
        <v>0</v>
      </c>
      <c r="BL89" s="25" t="s">
        <v>167</v>
      </c>
      <c r="BM89" s="25" t="s">
        <v>174</v>
      </c>
    </row>
    <row r="90" s="11" customFormat="1" ht="29.88" customHeight="1">
      <c r="B90" s="200"/>
      <c r="D90" s="201" t="s">
        <v>69</v>
      </c>
      <c r="E90" s="211" t="s">
        <v>188</v>
      </c>
      <c r="F90" s="211" t="s">
        <v>189</v>
      </c>
      <c r="I90" s="203"/>
      <c r="J90" s="212">
        <f>BK90</f>
        <v>0</v>
      </c>
      <c r="L90" s="200"/>
      <c r="M90" s="205"/>
      <c r="N90" s="206"/>
      <c r="O90" s="206"/>
      <c r="P90" s="207">
        <f>SUM(P91:P93)</f>
        <v>0</v>
      </c>
      <c r="Q90" s="206"/>
      <c r="R90" s="207">
        <f>SUM(R91:R93)</f>
        <v>0</v>
      </c>
      <c r="S90" s="206"/>
      <c r="T90" s="208">
        <f>SUM(T91:T93)</f>
        <v>0</v>
      </c>
      <c r="AR90" s="201" t="s">
        <v>158</v>
      </c>
      <c r="AT90" s="209" t="s">
        <v>69</v>
      </c>
      <c r="AU90" s="209" t="s">
        <v>77</v>
      </c>
      <c r="AY90" s="201" t="s">
        <v>159</v>
      </c>
      <c r="BK90" s="210">
        <f>SUM(BK91:BK93)</f>
        <v>0</v>
      </c>
    </row>
    <row r="91" s="1" customFormat="1" ht="25.5" customHeight="1">
      <c r="B91" s="213"/>
      <c r="C91" s="214" t="s">
        <v>79</v>
      </c>
      <c r="D91" s="214" t="s">
        <v>162</v>
      </c>
      <c r="E91" s="215" t="s">
        <v>191</v>
      </c>
      <c r="F91" s="216" t="s">
        <v>192</v>
      </c>
      <c r="G91" s="217" t="s">
        <v>165</v>
      </c>
      <c r="H91" s="218">
        <v>1</v>
      </c>
      <c r="I91" s="219"/>
      <c r="J91" s="220">
        <f>ROUND(I91*H91,2)</f>
        <v>0</v>
      </c>
      <c r="K91" s="216" t="s">
        <v>166</v>
      </c>
      <c r="L91" s="47"/>
      <c r="M91" s="221" t="s">
        <v>5</v>
      </c>
      <c r="N91" s="222" t="s">
        <v>41</v>
      </c>
      <c r="O91" s="48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AR91" s="25" t="s">
        <v>167</v>
      </c>
      <c r="AT91" s="25" t="s">
        <v>162</v>
      </c>
      <c r="AU91" s="25" t="s">
        <v>79</v>
      </c>
      <c r="AY91" s="25" t="s">
        <v>159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25" t="s">
        <v>77</v>
      </c>
      <c r="BK91" s="225">
        <f>ROUND(I91*H91,2)</f>
        <v>0</v>
      </c>
      <c r="BL91" s="25" t="s">
        <v>167</v>
      </c>
      <c r="BM91" s="25" t="s">
        <v>193</v>
      </c>
    </row>
    <row r="92" s="1" customFormat="1" ht="16.5" customHeight="1">
      <c r="B92" s="213"/>
      <c r="C92" s="214" t="s">
        <v>93</v>
      </c>
      <c r="D92" s="214" t="s">
        <v>162</v>
      </c>
      <c r="E92" s="215" t="s">
        <v>195</v>
      </c>
      <c r="F92" s="216" t="s">
        <v>196</v>
      </c>
      <c r="G92" s="217" t="s">
        <v>165</v>
      </c>
      <c r="H92" s="218">
        <v>1</v>
      </c>
      <c r="I92" s="219"/>
      <c r="J92" s="220">
        <f>ROUND(I92*H92,2)</f>
        <v>0</v>
      </c>
      <c r="K92" s="216" t="s">
        <v>166</v>
      </c>
      <c r="L92" s="47"/>
      <c r="M92" s="221" t="s">
        <v>5</v>
      </c>
      <c r="N92" s="222" t="s">
        <v>41</v>
      </c>
      <c r="O92" s="48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AR92" s="25" t="s">
        <v>167</v>
      </c>
      <c r="AT92" s="25" t="s">
        <v>162</v>
      </c>
      <c r="AU92" s="25" t="s">
        <v>79</v>
      </c>
      <c r="AY92" s="25" t="s">
        <v>159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25" t="s">
        <v>77</v>
      </c>
      <c r="BK92" s="225">
        <f>ROUND(I92*H92,2)</f>
        <v>0</v>
      </c>
      <c r="BL92" s="25" t="s">
        <v>167</v>
      </c>
      <c r="BM92" s="25" t="s">
        <v>197</v>
      </c>
    </row>
    <row r="93" s="1" customFormat="1" ht="25.5" customHeight="1">
      <c r="B93" s="213"/>
      <c r="C93" s="214" t="s">
        <v>175</v>
      </c>
      <c r="D93" s="214" t="s">
        <v>162</v>
      </c>
      <c r="E93" s="215" t="s">
        <v>199</v>
      </c>
      <c r="F93" s="216" t="s">
        <v>200</v>
      </c>
      <c r="G93" s="217" t="s">
        <v>165</v>
      </c>
      <c r="H93" s="218">
        <v>1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167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167</v>
      </c>
      <c r="BM93" s="25" t="s">
        <v>201</v>
      </c>
    </row>
    <row r="94" s="11" customFormat="1" ht="29.88" customHeight="1">
      <c r="B94" s="200"/>
      <c r="D94" s="201" t="s">
        <v>69</v>
      </c>
      <c r="E94" s="211" t="s">
        <v>210</v>
      </c>
      <c r="F94" s="211" t="s">
        <v>211</v>
      </c>
      <c r="I94" s="203"/>
      <c r="J94" s="212">
        <f>BK94</f>
        <v>0</v>
      </c>
      <c r="L94" s="200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AR94" s="201" t="s">
        <v>158</v>
      </c>
      <c r="AT94" s="209" t="s">
        <v>69</v>
      </c>
      <c r="AU94" s="209" t="s">
        <v>77</v>
      </c>
      <c r="AY94" s="201" t="s">
        <v>159</v>
      </c>
      <c r="BK94" s="210">
        <f>BK95</f>
        <v>0</v>
      </c>
    </row>
    <row r="95" s="1" customFormat="1" ht="16.5" customHeight="1">
      <c r="B95" s="213"/>
      <c r="C95" s="214" t="s">
        <v>158</v>
      </c>
      <c r="D95" s="214" t="s">
        <v>162</v>
      </c>
      <c r="E95" s="215" t="s">
        <v>217</v>
      </c>
      <c r="F95" s="216" t="s">
        <v>218</v>
      </c>
      <c r="G95" s="217" t="s">
        <v>219</v>
      </c>
      <c r="H95" s="218">
        <v>1</v>
      </c>
      <c r="I95" s="219"/>
      <c r="J95" s="220">
        <f>ROUND(I95*H95,2)</f>
        <v>0</v>
      </c>
      <c r="K95" s="216" t="s">
        <v>166</v>
      </c>
      <c r="L95" s="47"/>
      <c r="M95" s="221" t="s">
        <v>5</v>
      </c>
      <c r="N95" s="226" t="s">
        <v>41</v>
      </c>
      <c r="O95" s="227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5" t="s">
        <v>167</v>
      </c>
      <c r="AT95" s="25" t="s">
        <v>162</v>
      </c>
      <c r="AU95" s="25" t="s">
        <v>79</v>
      </c>
      <c r="AY95" s="25" t="s">
        <v>159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25" t="s">
        <v>77</v>
      </c>
      <c r="BK95" s="225">
        <f>ROUND(I95*H95,2)</f>
        <v>0</v>
      </c>
      <c r="BL95" s="25" t="s">
        <v>167</v>
      </c>
      <c r="BM95" s="25" t="s">
        <v>231</v>
      </c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64"/>
      <c r="J96" s="69"/>
      <c r="K96" s="69"/>
      <c r="L96" s="47"/>
    </row>
  </sheetData>
  <autoFilter ref="C85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234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ROUND(J95,2)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ROUND(SUM(BE95:BE296), 2)</f>
        <v>0</v>
      </c>
      <c r="G34" s="48"/>
      <c r="H34" s="48"/>
      <c r="I34" s="156">
        <v>0.20999999999999999</v>
      </c>
      <c r="J34" s="155">
        <f>ROUND(ROUND((SUM(BE95:BE296)),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ROUND(SUM(BF95:BF296), 2)</f>
        <v>0</v>
      </c>
      <c r="G35" s="48"/>
      <c r="H35" s="48"/>
      <c r="I35" s="156">
        <v>0.14999999999999999</v>
      </c>
      <c r="J35" s="155">
        <f>ROUND(ROUND((SUM(BF95:BF296)),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ROUND(SUM(BG95:BG296),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ROUND(SUM(BH95:BH296),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ROUND(SUM(BI95:BI296),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101.1 NN - Smíšená stezka osa číslo 1 -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J95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J96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J97</f>
        <v>0</v>
      </c>
      <c r="K66" s="186"/>
    </row>
    <row r="67" s="9" customFormat="1" ht="19.92" customHeight="1">
      <c r="B67" s="180"/>
      <c r="C67" s="181"/>
      <c r="D67" s="182" t="s">
        <v>237</v>
      </c>
      <c r="E67" s="183"/>
      <c r="F67" s="183"/>
      <c r="G67" s="183"/>
      <c r="H67" s="183"/>
      <c r="I67" s="184"/>
      <c r="J67" s="185">
        <f>J140</f>
        <v>0</v>
      </c>
      <c r="K67" s="186"/>
    </row>
    <row r="68" s="9" customFormat="1" ht="19.92" customHeight="1">
      <c r="B68" s="180"/>
      <c r="C68" s="181"/>
      <c r="D68" s="182" t="s">
        <v>238</v>
      </c>
      <c r="E68" s="183"/>
      <c r="F68" s="183"/>
      <c r="G68" s="183"/>
      <c r="H68" s="183"/>
      <c r="I68" s="184"/>
      <c r="J68" s="185">
        <f>J151</f>
        <v>0</v>
      </c>
      <c r="K68" s="186"/>
    </row>
    <row r="69" s="9" customFormat="1" ht="19.92" customHeight="1">
      <c r="B69" s="180"/>
      <c r="C69" s="181"/>
      <c r="D69" s="182" t="s">
        <v>239</v>
      </c>
      <c r="E69" s="183"/>
      <c r="F69" s="183"/>
      <c r="G69" s="183"/>
      <c r="H69" s="183"/>
      <c r="I69" s="184"/>
      <c r="J69" s="185">
        <f>J165</f>
        <v>0</v>
      </c>
      <c r="K69" s="186"/>
    </row>
    <row r="70" s="9" customFormat="1" ht="19.92" customHeight="1">
      <c r="B70" s="180"/>
      <c r="C70" s="181"/>
      <c r="D70" s="182" t="s">
        <v>240</v>
      </c>
      <c r="E70" s="183"/>
      <c r="F70" s="183"/>
      <c r="G70" s="183"/>
      <c r="H70" s="183"/>
      <c r="I70" s="184"/>
      <c r="J70" s="185">
        <f>J227</f>
        <v>0</v>
      </c>
      <c r="K70" s="186"/>
    </row>
    <row r="71" s="9" customFormat="1" ht="19.92" customHeight="1">
      <c r="B71" s="180"/>
      <c r="C71" s="181"/>
      <c r="D71" s="182" t="s">
        <v>241</v>
      </c>
      <c r="E71" s="183"/>
      <c r="F71" s="183"/>
      <c r="G71" s="183"/>
      <c r="H71" s="183"/>
      <c r="I71" s="184"/>
      <c r="J71" s="185">
        <f>J239</f>
        <v>0</v>
      </c>
      <c r="K71" s="186"/>
    </row>
    <row r="72" s="1" customFormat="1" ht="21.84" customHeight="1">
      <c r="B72" s="47"/>
      <c r="C72" s="48"/>
      <c r="D72" s="48"/>
      <c r="E72" s="48"/>
      <c r="F72" s="48"/>
      <c r="G72" s="48"/>
      <c r="H72" s="48"/>
      <c r="I72" s="142"/>
      <c r="J72" s="48"/>
      <c r="K72" s="52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164"/>
      <c r="J73" s="69"/>
      <c r="K73" s="70"/>
    </row>
    <row r="77" s="1" customFormat="1" ht="6.96" customHeight="1">
      <c r="B77" s="71"/>
      <c r="C77" s="72"/>
      <c r="D77" s="72"/>
      <c r="E77" s="72"/>
      <c r="F77" s="72"/>
      <c r="G77" s="72"/>
      <c r="H77" s="72"/>
      <c r="I77" s="165"/>
      <c r="J77" s="72"/>
      <c r="K77" s="72"/>
      <c r="L77" s="47"/>
    </row>
    <row r="78" s="1" customFormat="1" ht="36.96" customHeight="1">
      <c r="B78" s="47"/>
      <c r="C78" s="73" t="s">
        <v>142</v>
      </c>
      <c r="I78" s="187"/>
      <c r="L78" s="47"/>
    </row>
    <row r="79" s="1" customFormat="1" ht="6.96" customHeight="1">
      <c r="B79" s="47"/>
      <c r="I79" s="187"/>
      <c r="L79" s="47"/>
    </row>
    <row r="80" s="1" customFormat="1" ht="14.4" customHeight="1">
      <c r="B80" s="47"/>
      <c r="C80" s="75" t="s">
        <v>19</v>
      </c>
      <c r="I80" s="187"/>
      <c r="L80" s="47"/>
    </row>
    <row r="81" s="1" customFormat="1" ht="16.5" customHeight="1">
      <c r="B81" s="47"/>
      <c r="E81" s="188" t="str">
        <f>E7</f>
        <v>Cyklostezka Bratrušov - 1.rozpočet</v>
      </c>
      <c r="F81" s="75"/>
      <c r="G81" s="75"/>
      <c r="H81" s="75"/>
      <c r="I81" s="187"/>
      <c r="L81" s="47"/>
    </row>
    <row r="82">
      <c r="B82" s="29"/>
      <c r="C82" s="75" t="s">
        <v>127</v>
      </c>
      <c r="L82" s="29"/>
    </row>
    <row r="83" ht="16.5" customHeight="1">
      <c r="B83" s="29"/>
      <c r="E83" s="188" t="s">
        <v>128</v>
      </c>
      <c r="L83" s="29"/>
    </row>
    <row r="84">
      <c r="B84" s="29"/>
      <c r="C84" s="75" t="s">
        <v>129</v>
      </c>
      <c r="L84" s="29"/>
    </row>
    <row r="85" s="1" customFormat="1" ht="16.5" customHeight="1">
      <c r="B85" s="47"/>
      <c r="E85" s="230" t="s">
        <v>232</v>
      </c>
      <c r="F85" s="1"/>
      <c r="G85" s="1"/>
      <c r="H85" s="1"/>
      <c r="I85" s="187"/>
      <c r="L85" s="47"/>
    </row>
    <row r="86" s="1" customFormat="1" ht="14.4" customHeight="1">
      <c r="B86" s="47"/>
      <c r="C86" s="75" t="s">
        <v>233</v>
      </c>
      <c r="I86" s="187"/>
      <c r="L86" s="47"/>
    </row>
    <row r="87" s="1" customFormat="1" ht="17.25" customHeight="1">
      <c r="B87" s="47"/>
      <c r="E87" s="78" t="str">
        <f>E13</f>
        <v>OS 101.1 NN - Smíšená stezka osa číslo 1 - neuznatelné náklady</v>
      </c>
      <c r="F87" s="1"/>
      <c r="G87" s="1"/>
      <c r="H87" s="1"/>
      <c r="I87" s="187"/>
      <c r="L87" s="47"/>
    </row>
    <row r="88" s="1" customFormat="1" ht="6.96" customHeight="1">
      <c r="B88" s="47"/>
      <c r="I88" s="187"/>
      <c r="L88" s="47"/>
    </row>
    <row r="89" s="1" customFormat="1" ht="18" customHeight="1">
      <c r="B89" s="47"/>
      <c r="C89" s="75" t="s">
        <v>23</v>
      </c>
      <c r="F89" s="189" t="str">
        <f>F16</f>
        <v>Bratrušov</v>
      </c>
      <c r="I89" s="190" t="s">
        <v>25</v>
      </c>
      <c r="J89" s="80" t="str">
        <f>IF(J16="","",J16)</f>
        <v>5.6.2017</v>
      </c>
      <c r="L89" s="47"/>
    </row>
    <row r="90" s="1" customFormat="1" ht="6.96" customHeight="1">
      <c r="B90" s="47"/>
      <c r="I90" s="187"/>
      <c r="L90" s="47"/>
    </row>
    <row r="91" s="1" customFormat="1">
      <c r="B91" s="47"/>
      <c r="C91" s="75" t="s">
        <v>27</v>
      </c>
      <c r="F91" s="189" t="str">
        <f>E19</f>
        <v xml:space="preserve"> </v>
      </c>
      <c r="I91" s="190" t="s">
        <v>33</v>
      </c>
      <c r="J91" s="189" t="str">
        <f>E25</f>
        <v xml:space="preserve"> </v>
      </c>
      <c r="L91" s="47"/>
    </row>
    <row r="92" s="1" customFormat="1" ht="14.4" customHeight="1">
      <c r="B92" s="47"/>
      <c r="C92" s="75" t="s">
        <v>31</v>
      </c>
      <c r="F92" s="189" t="str">
        <f>IF(E22="","",E22)</f>
        <v/>
      </c>
      <c r="I92" s="187"/>
      <c r="L92" s="47"/>
    </row>
    <row r="93" s="1" customFormat="1" ht="10.32" customHeight="1">
      <c r="B93" s="47"/>
      <c r="I93" s="187"/>
      <c r="L93" s="47"/>
    </row>
    <row r="94" s="10" customFormat="1" ht="29.28" customHeight="1">
      <c r="B94" s="191"/>
      <c r="C94" s="192" t="s">
        <v>143</v>
      </c>
      <c r="D94" s="193" t="s">
        <v>55</v>
      </c>
      <c r="E94" s="193" t="s">
        <v>51</v>
      </c>
      <c r="F94" s="193" t="s">
        <v>144</v>
      </c>
      <c r="G94" s="193" t="s">
        <v>145</v>
      </c>
      <c r="H94" s="193" t="s">
        <v>146</v>
      </c>
      <c r="I94" s="194" t="s">
        <v>147</v>
      </c>
      <c r="J94" s="193" t="s">
        <v>133</v>
      </c>
      <c r="K94" s="195" t="s">
        <v>148</v>
      </c>
      <c r="L94" s="191"/>
      <c r="M94" s="93" t="s">
        <v>149</v>
      </c>
      <c r="N94" s="94" t="s">
        <v>40</v>
      </c>
      <c r="O94" s="94" t="s">
        <v>150</v>
      </c>
      <c r="P94" s="94" t="s">
        <v>151</v>
      </c>
      <c r="Q94" s="94" t="s">
        <v>152</v>
      </c>
      <c r="R94" s="94" t="s">
        <v>153</v>
      </c>
      <c r="S94" s="94" t="s">
        <v>154</v>
      </c>
      <c r="T94" s="95" t="s">
        <v>155</v>
      </c>
    </row>
    <row r="95" s="1" customFormat="1" ht="29.28" customHeight="1">
      <c r="B95" s="47"/>
      <c r="C95" s="97" t="s">
        <v>134</v>
      </c>
      <c r="I95" s="187"/>
      <c r="J95" s="196">
        <f>BK95</f>
        <v>0</v>
      </c>
      <c r="L95" s="47"/>
      <c r="M95" s="96"/>
      <c r="N95" s="83"/>
      <c r="O95" s="83"/>
      <c r="P95" s="197">
        <f>P96</f>
        <v>0</v>
      </c>
      <c r="Q95" s="83"/>
      <c r="R95" s="197">
        <f>R96</f>
        <v>138.65141692</v>
      </c>
      <c r="S95" s="83"/>
      <c r="T95" s="198">
        <f>T96</f>
        <v>9.3649999999999984</v>
      </c>
      <c r="AT95" s="25" t="s">
        <v>69</v>
      </c>
      <c r="AU95" s="25" t="s">
        <v>135</v>
      </c>
      <c r="BK95" s="199">
        <f>BK96</f>
        <v>0</v>
      </c>
    </row>
    <row r="96" s="11" customFormat="1" ht="37.44001" customHeight="1">
      <c r="B96" s="200"/>
      <c r="D96" s="201" t="s">
        <v>69</v>
      </c>
      <c r="E96" s="202" t="s">
        <v>242</v>
      </c>
      <c r="F96" s="202" t="s">
        <v>243</v>
      </c>
      <c r="I96" s="203"/>
      <c r="J96" s="204">
        <f>BK96</f>
        <v>0</v>
      </c>
      <c r="L96" s="200"/>
      <c r="M96" s="205"/>
      <c r="N96" s="206"/>
      <c r="O96" s="206"/>
      <c r="P96" s="207">
        <f>P97+P140+P151+P165+P227+P239</f>
        <v>0</v>
      </c>
      <c r="Q96" s="206"/>
      <c r="R96" s="207">
        <f>R97+R140+R151+R165+R227+R239</f>
        <v>138.65141692</v>
      </c>
      <c r="S96" s="206"/>
      <c r="T96" s="208">
        <f>T97+T140+T151+T165+T227+T239</f>
        <v>9.3649999999999984</v>
      </c>
      <c r="AR96" s="201" t="s">
        <v>77</v>
      </c>
      <c r="AT96" s="209" t="s">
        <v>69</v>
      </c>
      <c r="AU96" s="209" t="s">
        <v>70</v>
      </c>
      <c r="AY96" s="201" t="s">
        <v>159</v>
      </c>
      <c r="BK96" s="210">
        <f>BK97+BK140+BK151+BK165+BK227+BK239</f>
        <v>0</v>
      </c>
    </row>
    <row r="97" s="11" customFormat="1" ht="19.92" customHeight="1">
      <c r="B97" s="200"/>
      <c r="D97" s="201" t="s">
        <v>69</v>
      </c>
      <c r="E97" s="211" t="s">
        <v>77</v>
      </c>
      <c r="F97" s="211" t="s">
        <v>244</v>
      </c>
      <c r="I97" s="203"/>
      <c r="J97" s="212">
        <f>BK97</f>
        <v>0</v>
      </c>
      <c r="L97" s="200"/>
      <c r="M97" s="205"/>
      <c r="N97" s="206"/>
      <c r="O97" s="206"/>
      <c r="P97" s="207">
        <f>SUM(P98:P139)</f>
        <v>0</v>
      </c>
      <c r="Q97" s="206"/>
      <c r="R97" s="207">
        <f>SUM(R98:R139)</f>
        <v>0</v>
      </c>
      <c r="S97" s="206"/>
      <c r="T97" s="208">
        <f>SUM(T98:T139)</f>
        <v>0</v>
      </c>
      <c r="AR97" s="201" t="s">
        <v>77</v>
      </c>
      <c r="AT97" s="209" t="s">
        <v>69</v>
      </c>
      <c r="AU97" s="209" t="s">
        <v>77</v>
      </c>
      <c r="AY97" s="201" t="s">
        <v>159</v>
      </c>
      <c r="BK97" s="210">
        <f>SUM(BK98:BK139)</f>
        <v>0</v>
      </c>
    </row>
    <row r="98" s="1" customFormat="1" ht="38.25" customHeight="1">
      <c r="B98" s="213"/>
      <c r="C98" s="214" t="s">
        <v>77</v>
      </c>
      <c r="D98" s="214" t="s">
        <v>162</v>
      </c>
      <c r="E98" s="215" t="s">
        <v>245</v>
      </c>
      <c r="F98" s="216" t="s">
        <v>246</v>
      </c>
      <c r="G98" s="217" t="s">
        <v>247</v>
      </c>
      <c r="H98" s="218">
        <v>5687.5</v>
      </c>
      <c r="I98" s="219"/>
      <c r="J98" s="220">
        <f>ROUND(I98*H98,2)</f>
        <v>0</v>
      </c>
      <c r="K98" s="216" t="s">
        <v>166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175</v>
      </c>
      <c r="AT98" s="25" t="s">
        <v>162</v>
      </c>
      <c r="AU98" s="25" t="s">
        <v>79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175</v>
      </c>
      <c r="BM98" s="25" t="s">
        <v>248</v>
      </c>
    </row>
    <row r="99" s="12" customFormat="1">
      <c r="B99" s="231"/>
      <c r="D99" s="232" t="s">
        <v>249</v>
      </c>
      <c r="E99" s="233" t="s">
        <v>5</v>
      </c>
      <c r="F99" s="234" t="s">
        <v>250</v>
      </c>
      <c r="H99" s="235">
        <v>5687.5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249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249</v>
      </c>
      <c r="E100" s="241" t="s">
        <v>5</v>
      </c>
      <c r="F100" s="242" t="s">
        <v>251</v>
      </c>
      <c r="H100" s="243">
        <v>5687.5</v>
      </c>
      <c r="I100" s="244"/>
      <c r="L100" s="240"/>
      <c r="M100" s="245"/>
      <c r="N100" s="246"/>
      <c r="O100" s="246"/>
      <c r="P100" s="246"/>
      <c r="Q100" s="246"/>
      <c r="R100" s="246"/>
      <c r="S100" s="246"/>
      <c r="T100" s="247"/>
      <c r="AT100" s="241" t="s">
        <v>249</v>
      </c>
      <c r="AU100" s="241" t="s">
        <v>79</v>
      </c>
      <c r="AV100" s="13" t="s">
        <v>175</v>
      </c>
      <c r="AW100" s="13" t="s">
        <v>34</v>
      </c>
      <c r="AX100" s="13" t="s">
        <v>77</v>
      </c>
      <c r="AY100" s="241" t="s">
        <v>159</v>
      </c>
    </row>
    <row r="101" s="1" customFormat="1" ht="38.25" customHeight="1">
      <c r="B101" s="213"/>
      <c r="C101" s="214" t="s">
        <v>79</v>
      </c>
      <c r="D101" s="214" t="s">
        <v>162</v>
      </c>
      <c r="E101" s="215" t="s">
        <v>252</v>
      </c>
      <c r="F101" s="216" t="s">
        <v>253</v>
      </c>
      <c r="G101" s="217" t="s">
        <v>247</v>
      </c>
      <c r="H101" s="218">
        <v>131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175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175</v>
      </c>
      <c r="BM101" s="25" t="s">
        <v>254</v>
      </c>
    </row>
    <row r="102" s="14" customFormat="1">
      <c r="B102" s="248"/>
      <c r="D102" s="232" t="s">
        <v>249</v>
      </c>
      <c r="E102" s="249" t="s">
        <v>5</v>
      </c>
      <c r="F102" s="250" t="s">
        <v>255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249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249</v>
      </c>
      <c r="E103" s="233" t="s">
        <v>5</v>
      </c>
      <c r="F103" s="234" t="s">
        <v>256</v>
      </c>
      <c r="H103" s="235">
        <v>122.40000000000001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249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2" customFormat="1">
      <c r="B104" s="231"/>
      <c r="D104" s="232" t="s">
        <v>249</v>
      </c>
      <c r="E104" s="233" t="s">
        <v>5</v>
      </c>
      <c r="F104" s="234" t="s">
        <v>257</v>
      </c>
      <c r="H104" s="235">
        <v>5.4000000000000004</v>
      </c>
      <c r="I104" s="236"/>
      <c r="L104" s="231"/>
      <c r="M104" s="237"/>
      <c r="N104" s="238"/>
      <c r="O104" s="238"/>
      <c r="P104" s="238"/>
      <c r="Q104" s="238"/>
      <c r="R104" s="238"/>
      <c r="S104" s="238"/>
      <c r="T104" s="239"/>
      <c r="AT104" s="233" t="s">
        <v>249</v>
      </c>
      <c r="AU104" s="233" t="s">
        <v>79</v>
      </c>
      <c r="AV104" s="12" t="s">
        <v>79</v>
      </c>
      <c r="AW104" s="12" t="s">
        <v>34</v>
      </c>
      <c r="AX104" s="12" t="s">
        <v>70</v>
      </c>
      <c r="AY104" s="233" t="s">
        <v>159</v>
      </c>
    </row>
    <row r="105" s="12" customFormat="1">
      <c r="B105" s="231"/>
      <c r="D105" s="232" t="s">
        <v>249</v>
      </c>
      <c r="E105" s="233" t="s">
        <v>5</v>
      </c>
      <c r="F105" s="234" t="s">
        <v>258</v>
      </c>
      <c r="H105" s="235">
        <v>3.2000000000000002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249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249</v>
      </c>
      <c r="E106" s="241" t="s">
        <v>5</v>
      </c>
      <c r="F106" s="242" t="s">
        <v>251</v>
      </c>
      <c r="H106" s="243">
        <v>131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249</v>
      </c>
      <c r="AU106" s="241" t="s">
        <v>79</v>
      </c>
      <c r="AV106" s="13" t="s">
        <v>175</v>
      </c>
      <c r="AW106" s="13" t="s">
        <v>34</v>
      </c>
      <c r="AX106" s="13" t="s">
        <v>77</v>
      </c>
      <c r="AY106" s="241" t="s">
        <v>159</v>
      </c>
    </row>
    <row r="107" s="1" customFormat="1" ht="38.25" customHeight="1">
      <c r="B107" s="213"/>
      <c r="C107" s="214" t="s">
        <v>93</v>
      </c>
      <c r="D107" s="214" t="s">
        <v>162</v>
      </c>
      <c r="E107" s="215" t="s">
        <v>259</v>
      </c>
      <c r="F107" s="216" t="s">
        <v>260</v>
      </c>
      <c r="G107" s="217" t="s">
        <v>247</v>
      </c>
      <c r="H107" s="218">
        <v>1831.6500000000001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AR107" s="25" t="s">
        <v>175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175</v>
      </c>
      <c r="BM107" s="25" t="s">
        <v>261</v>
      </c>
    </row>
    <row r="108" s="14" customFormat="1">
      <c r="B108" s="248"/>
      <c r="D108" s="232" t="s">
        <v>249</v>
      </c>
      <c r="E108" s="249" t="s">
        <v>5</v>
      </c>
      <c r="F108" s="250" t="s">
        <v>262</v>
      </c>
      <c r="H108" s="249" t="s">
        <v>5</v>
      </c>
      <c r="I108" s="251"/>
      <c r="L108" s="248"/>
      <c r="M108" s="252"/>
      <c r="N108" s="253"/>
      <c r="O108" s="253"/>
      <c r="P108" s="253"/>
      <c r="Q108" s="253"/>
      <c r="R108" s="253"/>
      <c r="S108" s="253"/>
      <c r="T108" s="254"/>
      <c r="AT108" s="249" t="s">
        <v>249</v>
      </c>
      <c r="AU108" s="249" t="s">
        <v>79</v>
      </c>
      <c r="AV108" s="14" t="s">
        <v>77</v>
      </c>
      <c r="AW108" s="14" t="s">
        <v>34</v>
      </c>
      <c r="AX108" s="14" t="s">
        <v>70</v>
      </c>
      <c r="AY108" s="249" t="s">
        <v>159</v>
      </c>
    </row>
    <row r="109" s="12" customFormat="1">
      <c r="B109" s="231"/>
      <c r="D109" s="232" t="s">
        <v>249</v>
      </c>
      <c r="E109" s="233" t="s">
        <v>5</v>
      </c>
      <c r="F109" s="234" t="s">
        <v>263</v>
      </c>
      <c r="H109" s="235">
        <v>1831.6500000000001</v>
      </c>
      <c r="I109" s="236"/>
      <c r="L109" s="231"/>
      <c r="M109" s="237"/>
      <c r="N109" s="238"/>
      <c r="O109" s="238"/>
      <c r="P109" s="238"/>
      <c r="Q109" s="238"/>
      <c r="R109" s="238"/>
      <c r="S109" s="238"/>
      <c r="T109" s="239"/>
      <c r="AT109" s="233" t="s">
        <v>249</v>
      </c>
      <c r="AU109" s="233" t="s">
        <v>79</v>
      </c>
      <c r="AV109" s="12" t="s">
        <v>79</v>
      </c>
      <c r="AW109" s="12" t="s">
        <v>34</v>
      </c>
      <c r="AX109" s="12" t="s">
        <v>70</v>
      </c>
      <c r="AY109" s="233" t="s">
        <v>159</v>
      </c>
    </row>
    <row r="110" s="13" customFormat="1">
      <c r="B110" s="240"/>
      <c r="D110" s="232" t="s">
        <v>249</v>
      </c>
      <c r="E110" s="241" t="s">
        <v>5</v>
      </c>
      <c r="F110" s="242" t="s">
        <v>251</v>
      </c>
      <c r="H110" s="243">
        <v>1831.6500000000001</v>
      </c>
      <c r="I110" s="244"/>
      <c r="L110" s="240"/>
      <c r="M110" s="245"/>
      <c r="N110" s="246"/>
      <c r="O110" s="246"/>
      <c r="P110" s="246"/>
      <c r="Q110" s="246"/>
      <c r="R110" s="246"/>
      <c r="S110" s="246"/>
      <c r="T110" s="247"/>
      <c r="AT110" s="241" t="s">
        <v>249</v>
      </c>
      <c r="AU110" s="241" t="s">
        <v>79</v>
      </c>
      <c r="AV110" s="13" t="s">
        <v>175</v>
      </c>
      <c r="AW110" s="13" t="s">
        <v>34</v>
      </c>
      <c r="AX110" s="13" t="s">
        <v>77</v>
      </c>
      <c r="AY110" s="241" t="s">
        <v>159</v>
      </c>
    </row>
    <row r="111" s="1" customFormat="1" ht="38.25" customHeight="1">
      <c r="B111" s="213"/>
      <c r="C111" s="214" t="s">
        <v>175</v>
      </c>
      <c r="D111" s="214" t="s">
        <v>162</v>
      </c>
      <c r="E111" s="215" t="s">
        <v>264</v>
      </c>
      <c r="F111" s="216" t="s">
        <v>265</v>
      </c>
      <c r="G111" s="217" t="s">
        <v>247</v>
      </c>
      <c r="H111" s="218">
        <v>3856.3499999999999</v>
      </c>
      <c r="I111" s="219"/>
      <c r="J111" s="220">
        <f>ROUND(I111*H111,2)</f>
        <v>0</v>
      </c>
      <c r="K111" s="216" t="s">
        <v>166</v>
      </c>
      <c r="L111" s="47"/>
      <c r="M111" s="221" t="s">
        <v>5</v>
      </c>
      <c r="N111" s="222" t="s">
        <v>41</v>
      </c>
      <c r="O111" s="48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AR111" s="25" t="s">
        <v>175</v>
      </c>
      <c r="AT111" s="25" t="s">
        <v>162</v>
      </c>
      <c r="AU111" s="25" t="s">
        <v>79</v>
      </c>
      <c r="AY111" s="25" t="s">
        <v>159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25" t="s">
        <v>77</v>
      </c>
      <c r="BK111" s="225">
        <f>ROUND(I111*H111,2)</f>
        <v>0</v>
      </c>
      <c r="BL111" s="25" t="s">
        <v>175</v>
      </c>
      <c r="BM111" s="25" t="s">
        <v>266</v>
      </c>
    </row>
    <row r="112" s="14" customFormat="1">
      <c r="B112" s="248"/>
      <c r="D112" s="232" t="s">
        <v>249</v>
      </c>
      <c r="E112" s="249" t="s">
        <v>5</v>
      </c>
      <c r="F112" s="250" t="s">
        <v>262</v>
      </c>
      <c r="H112" s="249" t="s">
        <v>5</v>
      </c>
      <c r="I112" s="251"/>
      <c r="L112" s="248"/>
      <c r="M112" s="252"/>
      <c r="N112" s="253"/>
      <c r="O112" s="253"/>
      <c r="P112" s="253"/>
      <c r="Q112" s="253"/>
      <c r="R112" s="253"/>
      <c r="S112" s="253"/>
      <c r="T112" s="254"/>
      <c r="AT112" s="249" t="s">
        <v>249</v>
      </c>
      <c r="AU112" s="249" t="s">
        <v>79</v>
      </c>
      <c r="AV112" s="14" t="s">
        <v>77</v>
      </c>
      <c r="AW112" s="14" t="s">
        <v>34</v>
      </c>
      <c r="AX112" s="14" t="s">
        <v>70</v>
      </c>
      <c r="AY112" s="249" t="s">
        <v>159</v>
      </c>
    </row>
    <row r="113" s="12" customFormat="1">
      <c r="B113" s="231"/>
      <c r="D113" s="232" t="s">
        <v>249</v>
      </c>
      <c r="E113" s="233" t="s">
        <v>5</v>
      </c>
      <c r="F113" s="234" t="s">
        <v>267</v>
      </c>
      <c r="H113" s="235">
        <v>3856.3499999999999</v>
      </c>
      <c r="I113" s="236"/>
      <c r="L113" s="231"/>
      <c r="M113" s="237"/>
      <c r="N113" s="238"/>
      <c r="O113" s="238"/>
      <c r="P113" s="238"/>
      <c r="Q113" s="238"/>
      <c r="R113" s="238"/>
      <c r="S113" s="238"/>
      <c r="T113" s="239"/>
      <c r="AT113" s="233" t="s">
        <v>249</v>
      </c>
      <c r="AU113" s="233" t="s">
        <v>79</v>
      </c>
      <c r="AV113" s="12" t="s">
        <v>79</v>
      </c>
      <c r="AW113" s="12" t="s">
        <v>34</v>
      </c>
      <c r="AX113" s="12" t="s">
        <v>70</v>
      </c>
      <c r="AY113" s="233" t="s">
        <v>159</v>
      </c>
    </row>
    <row r="114" s="13" customFormat="1">
      <c r="B114" s="240"/>
      <c r="D114" s="232" t="s">
        <v>249</v>
      </c>
      <c r="E114" s="241" t="s">
        <v>5</v>
      </c>
      <c r="F114" s="242" t="s">
        <v>251</v>
      </c>
      <c r="H114" s="243">
        <v>3856.3499999999999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249</v>
      </c>
      <c r="AU114" s="241" t="s">
        <v>79</v>
      </c>
      <c r="AV114" s="13" t="s">
        <v>175</v>
      </c>
      <c r="AW114" s="13" t="s">
        <v>34</v>
      </c>
      <c r="AX114" s="13" t="s">
        <v>77</v>
      </c>
      <c r="AY114" s="241" t="s">
        <v>159</v>
      </c>
    </row>
    <row r="115" s="1" customFormat="1" ht="38.25" customHeight="1">
      <c r="B115" s="213"/>
      <c r="C115" s="214" t="s">
        <v>158</v>
      </c>
      <c r="D115" s="214" t="s">
        <v>162</v>
      </c>
      <c r="E115" s="215" t="s">
        <v>268</v>
      </c>
      <c r="F115" s="216" t="s">
        <v>269</v>
      </c>
      <c r="G115" s="217" t="s">
        <v>247</v>
      </c>
      <c r="H115" s="218">
        <v>87.906000000000006</v>
      </c>
      <c r="I115" s="219"/>
      <c r="J115" s="220">
        <f>ROUND(I115*H115,2)</f>
        <v>0</v>
      </c>
      <c r="K115" s="216" t="s">
        <v>166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175</v>
      </c>
      <c r="AT115" s="25" t="s">
        <v>162</v>
      </c>
      <c r="AU115" s="25" t="s">
        <v>79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175</v>
      </c>
      <c r="BM115" s="25" t="s">
        <v>270</v>
      </c>
    </row>
    <row r="116" s="14" customFormat="1">
      <c r="B116" s="248"/>
      <c r="D116" s="232" t="s">
        <v>249</v>
      </c>
      <c r="E116" s="249" t="s">
        <v>5</v>
      </c>
      <c r="F116" s="250" t="s">
        <v>271</v>
      </c>
      <c r="H116" s="249" t="s">
        <v>5</v>
      </c>
      <c r="I116" s="251"/>
      <c r="L116" s="248"/>
      <c r="M116" s="252"/>
      <c r="N116" s="253"/>
      <c r="O116" s="253"/>
      <c r="P116" s="253"/>
      <c r="Q116" s="253"/>
      <c r="R116" s="253"/>
      <c r="S116" s="253"/>
      <c r="T116" s="254"/>
      <c r="AT116" s="249" t="s">
        <v>249</v>
      </c>
      <c r="AU116" s="249" t="s">
        <v>79</v>
      </c>
      <c r="AV116" s="14" t="s">
        <v>77</v>
      </c>
      <c r="AW116" s="14" t="s">
        <v>34</v>
      </c>
      <c r="AX116" s="14" t="s">
        <v>70</v>
      </c>
      <c r="AY116" s="249" t="s">
        <v>159</v>
      </c>
    </row>
    <row r="117" s="12" customFormat="1">
      <c r="B117" s="231"/>
      <c r="D117" s="232" t="s">
        <v>249</v>
      </c>
      <c r="E117" s="233" t="s">
        <v>5</v>
      </c>
      <c r="F117" s="234" t="s">
        <v>272</v>
      </c>
      <c r="H117" s="235">
        <v>87.906000000000006</v>
      </c>
      <c r="I117" s="236"/>
      <c r="L117" s="231"/>
      <c r="M117" s="237"/>
      <c r="N117" s="238"/>
      <c r="O117" s="238"/>
      <c r="P117" s="238"/>
      <c r="Q117" s="238"/>
      <c r="R117" s="238"/>
      <c r="S117" s="238"/>
      <c r="T117" s="239"/>
      <c r="AT117" s="233" t="s">
        <v>249</v>
      </c>
      <c r="AU117" s="233" t="s">
        <v>79</v>
      </c>
      <c r="AV117" s="12" t="s">
        <v>79</v>
      </c>
      <c r="AW117" s="12" t="s">
        <v>34</v>
      </c>
      <c r="AX117" s="12" t="s">
        <v>70</v>
      </c>
      <c r="AY117" s="233" t="s">
        <v>159</v>
      </c>
    </row>
    <row r="118" s="13" customFormat="1">
      <c r="B118" s="240"/>
      <c r="D118" s="232" t="s">
        <v>249</v>
      </c>
      <c r="E118" s="241" t="s">
        <v>5</v>
      </c>
      <c r="F118" s="242" t="s">
        <v>251</v>
      </c>
      <c r="H118" s="243">
        <v>87.906000000000006</v>
      </c>
      <c r="I118" s="244"/>
      <c r="L118" s="240"/>
      <c r="M118" s="245"/>
      <c r="N118" s="246"/>
      <c r="O118" s="246"/>
      <c r="P118" s="246"/>
      <c r="Q118" s="246"/>
      <c r="R118" s="246"/>
      <c r="S118" s="246"/>
      <c r="T118" s="247"/>
      <c r="AT118" s="241" t="s">
        <v>249</v>
      </c>
      <c r="AU118" s="241" t="s">
        <v>79</v>
      </c>
      <c r="AV118" s="13" t="s">
        <v>175</v>
      </c>
      <c r="AW118" s="13" t="s">
        <v>34</v>
      </c>
      <c r="AX118" s="13" t="s">
        <v>77</v>
      </c>
      <c r="AY118" s="241" t="s">
        <v>159</v>
      </c>
    </row>
    <row r="119" s="1" customFormat="1" ht="51" customHeight="1">
      <c r="B119" s="213"/>
      <c r="C119" s="214" t="s">
        <v>184</v>
      </c>
      <c r="D119" s="214" t="s">
        <v>162</v>
      </c>
      <c r="E119" s="215" t="s">
        <v>273</v>
      </c>
      <c r="F119" s="216" t="s">
        <v>274</v>
      </c>
      <c r="G119" s="217" t="s">
        <v>247</v>
      </c>
      <c r="H119" s="218">
        <v>879.05999999999995</v>
      </c>
      <c r="I119" s="219"/>
      <c r="J119" s="220">
        <f>ROUND(I119*H119,2)</f>
        <v>0</v>
      </c>
      <c r="K119" s="216" t="s">
        <v>166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175</v>
      </c>
      <c r="AT119" s="25" t="s">
        <v>162</v>
      </c>
      <c r="AU119" s="25" t="s">
        <v>79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175</v>
      </c>
      <c r="BM119" s="25" t="s">
        <v>275</v>
      </c>
    </row>
    <row r="120" s="12" customFormat="1">
      <c r="B120" s="231"/>
      <c r="D120" s="232" t="s">
        <v>249</v>
      </c>
      <c r="E120" s="233" t="s">
        <v>5</v>
      </c>
      <c r="F120" s="234" t="s">
        <v>276</v>
      </c>
      <c r="H120" s="235">
        <v>879.05999999999995</v>
      </c>
      <c r="I120" s="236"/>
      <c r="L120" s="231"/>
      <c r="M120" s="237"/>
      <c r="N120" s="238"/>
      <c r="O120" s="238"/>
      <c r="P120" s="238"/>
      <c r="Q120" s="238"/>
      <c r="R120" s="238"/>
      <c r="S120" s="238"/>
      <c r="T120" s="239"/>
      <c r="AT120" s="233" t="s">
        <v>249</v>
      </c>
      <c r="AU120" s="233" t="s">
        <v>79</v>
      </c>
      <c r="AV120" s="12" t="s">
        <v>79</v>
      </c>
      <c r="AW120" s="12" t="s">
        <v>34</v>
      </c>
      <c r="AX120" s="12" t="s">
        <v>70</v>
      </c>
      <c r="AY120" s="233" t="s">
        <v>159</v>
      </c>
    </row>
    <row r="121" s="13" customFormat="1">
      <c r="B121" s="240"/>
      <c r="D121" s="232" t="s">
        <v>249</v>
      </c>
      <c r="E121" s="241" t="s">
        <v>5</v>
      </c>
      <c r="F121" s="242" t="s">
        <v>251</v>
      </c>
      <c r="H121" s="243">
        <v>879.05999999999995</v>
      </c>
      <c r="I121" s="244"/>
      <c r="L121" s="240"/>
      <c r="M121" s="245"/>
      <c r="N121" s="246"/>
      <c r="O121" s="246"/>
      <c r="P121" s="246"/>
      <c r="Q121" s="246"/>
      <c r="R121" s="246"/>
      <c r="S121" s="246"/>
      <c r="T121" s="247"/>
      <c r="AT121" s="241" t="s">
        <v>249</v>
      </c>
      <c r="AU121" s="241" t="s">
        <v>79</v>
      </c>
      <c r="AV121" s="13" t="s">
        <v>175</v>
      </c>
      <c r="AW121" s="13" t="s">
        <v>34</v>
      </c>
      <c r="AX121" s="13" t="s">
        <v>77</v>
      </c>
      <c r="AY121" s="241" t="s">
        <v>159</v>
      </c>
    </row>
    <row r="122" s="1" customFormat="1" ht="16.5" customHeight="1">
      <c r="B122" s="213"/>
      <c r="C122" s="214" t="s">
        <v>190</v>
      </c>
      <c r="D122" s="214" t="s">
        <v>162</v>
      </c>
      <c r="E122" s="215" t="s">
        <v>277</v>
      </c>
      <c r="F122" s="216" t="s">
        <v>278</v>
      </c>
      <c r="G122" s="217" t="s">
        <v>279</v>
      </c>
      <c r="H122" s="218">
        <v>158.231</v>
      </c>
      <c r="I122" s="219"/>
      <c r="J122" s="220">
        <f>ROUND(I122*H122,2)</f>
        <v>0</v>
      </c>
      <c r="K122" s="216" t="s">
        <v>166</v>
      </c>
      <c r="L122" s="47"/>
      <c r="M122" s="221" t="s">
        <v>5</v>
      </c>
      <c r="N122" s="222" t="s">
        <v>41</v>
      </c>
      <c r="O122" s="48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AR122" s="25" t="s">
        <v>175</v>
      </c>
      <c r="AT122" s="25" t="s">
        <v>162</v>
      </c>
      <c r="AU122" s="25" t="s">
        <v>79</v>
      </c>
      <c r="AY122" s="25" t="s">
        <v>159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25" t="s">
        <v>77</v>
      </c>
      <c r="BK122" s="225">
        <f>ROUND(I122*H122,2)</f>
        <v>0</v>
      </c>
      <c r="BL122" s="25" t="s">
        <v>175</v>
      </c>
      <c r="BM122" s="25" t="s">
        <v>280</v>
      </c>
    </row>
    <row r="123" s="12" customFormat="1">
      <c r="B123" s="231"/>
      <c r="D123" s="232" t="s">
        <v>249</v>
      </c>
      <c r="E123" s="233" t="s">
        <v>5</v>
      </c>
      <c r="F123" s="234" t="s">
        <v>281</v>
      </c>
      <c r="H123" s="235">
        <v>158.231</v>
      </c>
      <c r="I123" s="236"/>
      <c r="L123" s="231"/>
      <c r="M123" s="237"/>
      <c r="N123" s="238"/>
      <c r="O123" s="238"/>
      <c r="P123" s="238"/>
      <c r="Q123" s="238"/>
      <c r="R123" s="238"/>
      <c r="S123" s="238"/>
      <c r="T123" s="239"/>
      <c r="AT123" s="233" t="s">
        <v>249</v>
      </c>
      <c r="AU123" s="233" t="s">
        <v>79</v>
      </c>
      <c r="AV123" s="12" t="s">
        <v>79</v>
      </c>
      <c r="AW123" s="12" t="s">
        <v>34</v>
      </c>
      <c r="AX123" s="12" t="s">
        <v>70</v>
      </c>
      <c r="AY123" s="233" t="s">
        <v>159</v>
      </c>
    </row>
    <row r="124" s="13" customFormat="1">
      <c r="B124" s="240"/>
      <c r="D124" s="232" t="s">
        <v>249</v>
      </c>
      <c r="E124" s="241" t="s">
        <v>5</v>
      </c>
      <c r="F124" s="242" t="s">
        <v>251</v>
      </c>
      <c r="H124" s="243">
        <v>158.231</v>
      </c>
      <c r="I124" s="244"/>
      <c r="L124" s="240"/>
      <c r="M124" s="245"/>
      <c r="N124" s="246"/>
      <c r="O124" s="246"/>
      <c r="P124" s="246"/>
      <c r="Q124" s="246"/>
      <c r="R124" s="246"/>
      <c r="S124" s="246"/>
      <c r="T124" s="247"/>
      <c r="AT124" s="241" t="s">
        <v>249</v>
      </c>
      <c r="AU124" s="241" t="s">
        <v>79</v>
      </c>
      <c r="AV124" s="13" t="s">
        <v>175</v>
      </c>
      <c r="AW124" s="13" t="s">
        <v>34</v>
      </c>
      <c r="AX124" s="13" t="s">
        <v>77</v>
      </c>
      <c r="AY124" s="241" t="s">
        <v>159</v>
      </c>
    </row>
    <row r="125" s="1" customFormat="1" ht="25.5" customHeight="1">
      <c r="B125" s="213"/>
      <c r="C125" s="214" t="s">
        <v>194</v>
      </c>
      <c r="D125" s="214" t="s">
        <v>162</v>
      </c>
      <c r="E125" s="215" t="s">
        <v>282</v>
      </c>
      <c r="F125" s="216" t="s">
        <v>283</v>
      </c>
      <c r="G125" s="217" t="s">
        <v>247</v>
      </c>
      <c r="H125" s="218">
        <v>43.094000000000001</v>
      </c>
      <c r="I125" s="219"/>
      <c r="J125" s="220">
        <f>ROUND(I125*H125,2)</f>
        <v>0</v>
      </c>
      <c r="K125" s="216" t="s">
        <v>166</v>
      </c>
      <c r="L125" s="47"/>
      <c r="M125" s="221" t="s">
        <v>5</v>
      </c>
      <c r="N125" s="222" t="s">
        <v>41</v>
      </c>
      <c r="O125" s="48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AR125" s="25" t="s">
        <v>175</v>
      </c>
      <c r="AT125" s="25" t="s">
        <v>162</v>
      </c>
      <c r="AU125" s="25" t="s">
        <v>79</v>
      </c>
      <c r="AY125" s="25" t="s">
        <v>159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25" t="s">
        <v>77</v>
      </c>
      <c r="BK125" s="225">
        <f>ROUND(I125*H125,2)</f>
        <v>0</v>
      </c>
      <c r="BL125" s="25" t="s">
        <v>175</v>
      </c>
      <c r="BM125" s="25" t="s">
        <v>284</v>
      </c>
    </row>
    <row r="126" s="14" customFormat="1">
      <c r="B126" s="248"/>
      <c r="D126" s="232" t="s">
        <v>249</v>
      </c>
      <c r="E126" s="249" t="s">
        <v>5</v>
      </c>
      <c r="F126" s="250" t="s">
        <v>285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249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249</v>
      </c>
      <c r="E127" s="233" t="s">
        <v>5</v>
      </c>
      <c r="F127" s="234" t="s">
        <v>286</v>
      </c>
      <c r="H127" s="235">
        <v>43.094000000000001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249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249</v>
      </c>
      <c r="E128" s="241" t="s">
        <v>5</v>
      </c>
      <c r="F128" s="242" t="s">
        <v>251</v>
      </c>
      <c r="H128" s="243">
        <v>43.094000000000001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249</v>
      </c>
      <c r="AU128" s="241" t="s">
        <v>79</v>
      </c>
      <c r="AV128" s="13" t="s">
        <v>175</v>
      </c>
      <c r="AW128" s="13" t="s">
        <v>34</v>
      </c>
      <c r="AX128" s="13" t="s">
        <v>77</v>
      </c>
      <c r="AY128" s="241" t="s">
        <v>159</v>
      </c>
    </row>
    <row r="129" s="1" customFormat="1" ht="38.25" customHeight="1">
      <c r="B129" s="213"/>
      <c r="C129" s="214" t="s">
        <v>198</v>
      </c>
      <c r="D129" s="214" t="s">
        <v>162</v>
      </c>
      <c r="E129" s="215" t="s">
        <v>287</v>
      </c>
      <c r="F129" s="216" t="s">
        <v>288</v>
      </c>
      <c r="G129" s="217" t="s">
        <v>289</v>
      </c>
      <c r="H129" s="218">
        <v>11018.15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175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175</v>
      </c>
      <c r="BM129" s="25" t="s">
        <v>290</v>
      </c>
    </row>
    <row r="130" s="14" customFormat="1">
      <c r="B130" s="248"/>
      <c r="D130" s="232" t="s">
        <v>249</v>
      </c>
      <c r="E130" s="249" t="s">
        <v>5</v>
      </c>
      <c r="F130" s="250" t="s">
        <v>291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249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4" customFormat="1">
      <c r="B131" s="248"/>
      <c r="D131" s="232" t="s">
        <v>249</v>
      </c>
      <c r="E131" s="249" t="s">
        <v>5</v>
      </c>
      <c r="F131" s="250" t="s">
        <v>292</v>
      </c>
      <c r="H131" s="249" t="s">
        <v>5</v>
      </c>
      <c r="I131" s="251"/>
      <c r="L131" s="248"/>
      <c r="M131" s="252"/>
      <c r="N131" s="253"/>
      <c r="O131" s="253"/>
      <c r="P131" s="253"/>
      <c r="Q131" s="253"/>
      <c r="R131" s="253"/>
      <c r="S131" s="253"/>
      <c r="T131" s="254"/>
      <c r="AT131" s="249" t="s">
        <v>249</v>
      </c>
      <c r="AU131" s="249" t="s">
        <v>79</v>
      </c>
      <c r="AV131" s="14" t="s">
        <v>77</v>
      </c>
      <c r="AW131" s="14" t="s">
        <v>34</v>
      </c>
      <c r="AX131" s="14" t="s">
        <v>70</v>
      </c>
      <c r="AY131" s="249" t="s">
        <v>159</v>
      </c>
    </row>
    <row r="132" s="12" customFormat="1">
      <c r="B132" s="231"/>
      <c r="D132" s="232" t="s">
        <v>249</v>
      </c>
      <c r="E132" s="233" t="s">
        <v>5</v>
      </c>
      <c r="F132" s="234" t="s">
        <v>293</v>
      </c>
      <c r="H132" s="235">
        <v>11018.15</v>
      </c>
      <c r="I132" s="236"/>
      <c r="L132" s="231"/>
      <c r="M132" s="237"/>
      <c r="N132" s="238"/>
      <c r="O132" s="238"/>
      <c r="P132" s="238"/>
      <c r="Q132" s="238"/>
      <c r="R132" s="238"/>
      <c r="S132" s="238"/>
      <c r="T132" s="239"/>
      <c r="AT132" s="233" t="s">
        <v>249</v>
      </c>
      <c r="AU132" s="233" t="s">
        <v>79</v>
      </c>
      <c r="AV132" s="12" t="s">
        <v>79</v>
      </c>
      <c r="AW132" s="12" t="s">
        <v>34</v>
      </c>
      <c r="AX132" s="12" t="s">
        <v>70</v>
      </c>
      <c r="AY132" s="233" t="s">
        <v>159</v>
      </c>
    </row>
    <row r="133" s="13" customFormat="1">
      <c r="B133" s="240"/>
      <c r="D133" s="232" t="s">
        <v>249</v>
      </c>
      <c r="E133" s="241" t="s">
        <v>5</v>
      </c>
      <c r="F133" s="242" t="s">
        <v>251</v>
      </c>
      <c r="H133" s="243">
        <v>11018.15</v>
      </c>
      <c r="I133" s="244"/>
      <c r="L133" s="240"/>
      <c r="M133" s="245"/>
      <c r="N133" s="246"/>
      <c r="O133" s="246"/>
      <c r="P133" s="246"/>
      <c r="Q133" s="246"/>
      <c r="R133" s="246"/>
      <c r="S133" s="246"/>
      <c r="T133" s="247"/>
      <c r="AT133" s="241" t="s">
        <v>249</v>
      </c>
      <c r="AU133" s="241" t="s">
        <v>79</v>
      </c>
      <c r="AV133" s="13" t="s">
        <v>175</v>
      </c>
      <c r="AW133" s="13" t="s">
        <v>34</v>
      </c>
      <c r="AX133" s="13" t="s">
        <v>77</v>
      </c>
      <c r="AY133" s="241" t="s">
        <v>159</v>
      </c>
    </row>
    <row r="134" s="1" customFormat="1" ht="25.5" customHeight="1">
      <c r="B134" s="213"/>
      <c r="C134" s="214" t="s">
        <v>202</v>
      </c>
      <c r="D134" s="214" t="s">
        <v>162</v>
      </c>
      <c r="E134" s="215" t="s">
        <v>294</v>
      </c>
      <c r="F134" s="216" t="s">
        <v>295</v>
      </c>
      <c r="G134" s="217" t="s">
        <v>289</v>
      </c>
      <c r="H134" s="218">
        <v>1093</v>
      </c>
      <c r="I134" s="219"/>
      <c r="J134" s="220">
        <f>ROUND(I134*H134,2)</f>
        <v>0</v>
      </c>
      <c r="K134" s="216" t="s">
        <v>166</v>
      </c>
      <c r="L134" s="47"/>
      <c r="M134" s="221" t="s">
        <v>5</v>
      </c>
      <c r="N134" s="222" t="s">
        <v>41</v>
      </c>
      <c r="O134" s="48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AR134" s="25" t="s">
        <v>175</v>
      </c>
      <c r="AT134" s="25" t="s">
        <v>162</v>
      </c>
      <c r="AU134" s="25" t="s">
        <v>79</v>
      </c>
      <c r="AY134" s="25" t="s">
        <v>159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25" t="s">
        <v>77</v>
      </c>
      <c r="BK134" s="225">
        <f>ROUND(I134*H134,2)</f>
        <v>0</v>
      </c>
      <c r="BL134" s="25" t="s">
        <v>175</v>
      </c>
      <c r="BM134" s="25" t="s">
        <v>296</v>
      </c>
    </row>
    <row r="135" s="14" customFormat="1">
      <c r="B135" s="248"/>
      <c r="D135" s="232" t="s">
        <v>249</v>
      </c>
      <c r="E135" s="249" t="s">
        <v>5</v>
      </c>
      <c r="F135" s="250" t="s">
        <v>297</v>
      </c>
      <c r="H135" s="249" t="s">
        <v>5</v>
      </c>
      <c r="I135" s="251"/>
      <c r="L135" s="248"/>
      <c r="M135" s="252"/>
      <c r="N135" s="253"/>
      <c r="O135" s="253"/>
      <c r="P135" s="253"/>
      <c r="Q135" s="253"/>
      <c r="R135" s="253"/>
      <c r="S135" s="253"/>
      <c r="T135" s="254"/>
      <c r="AT135" s="249" t="s">
        <v>249</v>
      </c>
      <c r="AU135" s="249" t="s">
        <v>79</v>
      </c>
      <c r="AV135" s="14" t="s">
        <v>77</v>
      </c>
      <c r="AW135" s="14" t="s">
        <v>34</v>
      </c>
      <c r="AX135" s="14" t="s">
        <v>70</v>
      </c>
      <c r="AY135" s="249" t="s">
        <v>159</v>
      </c>
    </row>
    <row r="136" s="12" customFormat="1">
      <c r="B136" s="231"/>
      <c r="D136" s="232" t="s">
        <v>249</v>
      </c>
      <c r="E136" s="233" t="s">
        <v>5</v>
      </c>
      <c r="F136" s="234" t="s">
        <v>298</v>
      </c>
      <c r="H136" s="235">
        <v>32</v>
      </c>
      <c r="I136" s="236"/>
      <c r="L136" s="231"/>
      <c r="M136" s="237"/>
      <c r="N136" s="238"/>
      <c r="O136" s="238"/>
      <c r="P136" s="238"/>
      <c r="Q136" s="238"/>
      <c r="R136" s="238"/>
      <c r="S136" s="238"/>
      <c r="T136" s="239"/>
      <c r="AT136" s="233" t="s">
        <v>249</v>
      </c>
      <c r="AU136" s="233" t="s">
        <v>79</v>
      </c>
      <c r="AV136" s="12" t="s">
        <v>79</v>
      </c>
      <c r="AW136" s="12" t="s">
        <v>34</v>
      </c>
      <c r="AX136" s="12" t="s">
        <v>70</v>
      </c>
      <c r="AY136" s="233" t="s">
        <v>159</v>
      </c>
    </row>
    <row r="137" s="14" customFormat="1">
      <c r="B137" s="248"/>
      <c r="D137" s="232" t="s">
        <v>249</v>
      </c>
      <c r="E137" s="249" t="s">
        <v>5</v>
      </c>
      <c r="F137" s="250" t="s">
        <v>299</v>
      </c>
      <c r="H137" s="249" t="s">
        <v>5</v>
      </c>
      <c r="I137" s="251"/>
      <c r="L137" s="248"/>
      <c r="M137" s="252"/>
      <c r="N137" s="253"/>
      <c r="O137" s="253"/>
      <c r="P137" s="253"/>
      <c r="Q137" s="253"/>
      <c r="R137" s="253"/>
      <c r="S137" s="253"/>
      <c r="T137" s="254"/>
      <c r="AT137" s="249" t="s">
        <v>249</v>
      </c>
      <c r="AU137" s="249" t="s">
        <v>79</v>
      </c>
      <c r="AV137" s="14" t="s">
        <v>77</v>
      </c>
      <c r="AW137" s="14" t="s">
        <v>34</v>
      </c>
      <c r="AX137" s="14" t="s">
        <v>70</v>
      </c>
      <c r="AY137" s="249" t="s">
        <v>159</v>
      </c>
    </row>
    <row r="138" s="12" customFormat="1">
      <c r="B138" s="231"/>
      <c r="D138" s="232" t="s">
        <v>249</v>
      </c>
      <c r="E138" s="233" t="s">
        <v>5</v>
      </c>
      <c r="F138" s="234" t="s">
        <v>300</v>
      </c>
      <c r="H138" s="235">
        <v>1061</v>
      </c>
      <c r="I138" s="236"/>
      <c r="L138" s="231"/>
      <c r="M138" s="237"/>
      <c r="N138" s="238"/>
      <c r="O138" s="238"/>
      <c r="P138" s="238"/>
      <c r="Q138" s="238"/>
      <c r="R138" s="238"/>
      <c r="S138" s="238"/>
      <c r="T138" s="239"/>
      <c r="AT138" s="233" t="s">
        <v>249</v>
      </c>
      <c r="AU138" s="233" t="s">
        <v>79</v>
      </c>
      <c r="AV138" s="12" t="s">
        <v>79</v>
      </c>
      <c r="AW138" s="12" t="s">
        <v>34</v>
      </c>
      <c r="AX138" s="12" t="s">
        <v>70</v>
      </c>
      <c r="AY138" s="233" t="s">
        <v>159</v>
      </c>
    </row>
    <row r="139" s="13" customFormat="1">
      <c r="B139" s="240"/>
      <c r="D139" s="232" t="s">
        <v>249</v>
      </c>
      <c r="E139" s="241" t="s">
        <v>5</v>
      </c>
      <c r="F139" s="242" t="s">
        <v>251</v>
      </c>
      <c r="H139" s="243">
        <v>1093</v>
      </c>
      <c r="I139" s="244"/>
      <c r="L139" s="240"/>
      <c r="M139" s="245"/>
      <c r="N139" s="246"/>
      <c r="O139" s="246"/>
      <c r="P139" s="246"/>
      <c r="Q139" s="246"/>
      <c r="R139" s="246"/>
      <c r="S139" s="246"/>
      <c r="T139" s="247"/>
      <c r="AT139" s="241" t="s">
        <v>249</v>
      </c>
      <c r="AU139" s="241" t="s">
        <v>79</v>
      </c>
      <c r="AV139" s="13" t="s">
        <v>175</v>
      </c>
      <c r="AW139" s="13" t="s">
        <v>34</v>
      </c>
      <c r="AX139" s="13" t="s">
        <v>77</v>
      </c>
      <c r="AY139" s="241" t="s">
        <v>159</v>
      </c>
    </row>
    <row r="140" s="11" customFormat="1" ht="29.88" customHeight="1">
      <c r="B140" s="200"/>
      <c r="D140" s="201" t="s">
        <v>69</v>
      </c>
      <c r="E140" s="211" t="s">
        <v>79</v>
      </c>
      <c r="F140" s="211" t="s">
        <v>301</v>
      </c>
      <c r="I140" s="203"/>
      <c r="J140" s="212">
        <f>BK140</f>
        <v>0</v>
      </c>
      <c r="L140" s="200"/>
      <c r="M140" s="205"/>
      <c r="N140" s="206"/>
      <c r="O140" s="206"/>
      <c r="P140" s="207">
        <f>SUM(P141:P150)</f>
        <v>0</v>
      </c>
      <c r="Q140" s="206"/>
      <c r="R140" s="207">
        <f>SUM(R141:R150)</f>
        <v>20.034764000000003</v>
      </c>
      <c r="S140" s="206"/>
      <c r="T140" s="208">
        <f>SUM(T141:T150)</f>
        <v>0</v>
      </c>
      <c r="AR140" s="201" t="s">
        <v>77</v>
      </c>
      <c r="AT140" s="209" t="s">
        <v>69</v>
      </c>
      <c r="AU140" s="209" t="s">
        <v>77</v>
      </c>
      <c r="AY140" s="201" t="s">
        <v>159</v>
      </c>
      <c r="BK140" s="210">
        <f>SUM(BK141:BK150)</f>
        <v>0</v>
      </c>
    </row>
    <row r="141" s="1" customFormat="1" ht="25.5" customHeight="1">
      <c r="B141" s="213"/>
      <c r="C141" s="214" t="s">
        <v>206</v>
      </c>
      <c r="D141" s="214" t="s">
        <v>162</v>
      </c>
      <c r="E141" s="215" t="s">
        <v>302</v>
      </c>
      <c r="F141" s="216" t="s">
        <v>303</v>
      </c>
      <c r="G141" s="217" t="s">
        <v>247</v>
      </c>
      <c r="H141" s="218">
        <v>5.4000000000000004</v>
      </c>
      <c r="I141" s="219"/>
      <c r="J141" s="220">
        <f>ROUND(I141*H141,2)</f>
        <v>0</v>
      </c>
      <c r="K141" s="216" t="s">
        <v>166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2.2563399999999998</v>
      </c>
      <c r="R141" s="223">
        <f>Q141*H141</f>
        <v>12.184236</v>
      </c>
      <c r="S141" s="223">
        <v>0</v>
      </c>
      <c r="T141" s="224">
        <f>S141*H141</f>
        <v>0</v>
      </c>
      <c r="AR141" s="25" t="s">
        <v>175</v>
      </c>
      <c r="AT141" s="25" t="s">
        <v>162</v>
      </c>
      <c r="AU141" s="25" t="s">
        <v>79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175</v>
      </c>
      <c r="BM141" s="25" t="s">
        <v>304</v>
      </c>
    </row>
    <row r="142" s="14" customFormat="1">
      <c r="B142" s="248"/>
      <c r="D142" s="232" t="s">
        <v>249</v>
      </c>
      <c r="E142" s="249" t="s">
        <v>5</v>
      </c>
      <c r="F142" s="250" t="s">
        <v>305</v>
      </c>
      <c r="H142" s="249" t="s">
        <v>5</v>
      </c>
      <c r="I142" s="251"/>
      <c r="L142" s="248"/>
      <c r="M142" s="252"/>
      <c r="N142" s="253"/>
      <c r="O142" s="253"/>
      <c r="P142" s="253"/>
      <c r="Q142" s="253"/>
      <c r="R142" s="253"/>
      <c r="S142" s="253"/>
      <c r="T142" s="254"/>
      <c r="AT142" s="249" t="s">
        <v>249</v>
      </c>
      <c r="AU142" s="249" t="s">
        <v>79</v>
      </c>
      <c r="AV142" s="14" t="s">
        <v>77</v>
      </c>
      <c r="AW142" s="14" t="s">
        <v>34</v>
      </c>
      <c r="AX142" s="14" t="s">
        <v>70</v>
      </c>
      <c r="AY142" s="249" t="s">
        <v>159</v>
      </c>
    </row>
    <row r="143" s="14" customFormat="1">
      <c r="B143" s="248"/>
      <c r="D143" s="232" t="s">
        <v>249</v>
      </c>
      <c r="E143" s="249" t="s">
        <v>5</v>
      </c>
      <c r="F143" s="250" t="s">
        <v>306</v>
      </c>
      <c r="H143" s="249" t="s">
        <v>5</v>
      </c>
      <c r="I143" s="251"/>
      <c r="L143" s="248"/>
      <c r="M143" s="252"/>
      <c r="N143" s="253"/>
      <c r="O143" s="253"/>
      <c r="P143" s="253"/>
      <c r="Q143" s="253"/>
      <c r="R143" s="253"/>
      <c r="S143" s="253"/>
      <c r="T143" s="254"/>
      <c r="AT143" s="249" t="s">
        <v>249</v>
      </c>
      <c r="AU143" s="249" t="s">
        <v>79</v>
      </c>
      <c r="AV143" s="14" t="s">
        <v>77</v>
      </c>
      <c r="AW143" s="14" t="s">
        <v>34</v>
      </c>
      <c r="AX143" s="14" t="s">
        <v>70</v>
      </c>
      <c r="AY143" s="249" t="s">
        <v>159</v>
      </c>
    </row>
    <row r="144" s="12" customFormat="1">
      <c r="B144" s="231"/>
      <c r="D144" s="232" t="s">
        <v>249</v>
      </c>
      <c r="E144" s="233" t="s">
        <v>5</v>
      </c>
      <c r="F144" s="234" t="s">
        <v>257</v>
      </c>
      <c r="H144" s="235">
        <v>5.4000000000000004</v>
      </c>
      <c r="I144" s="236"/>
      <c r="L144" s="231"/>
      <c r="M144" s="237"/>
      <c r="N144" s="238"/>
      <c r="O144" s="238"/>
      <c r="P144" s="238"/>
      <c r="Q144" s="238"/>
      <c r="R144" s="238"/>
      <c r="S144" s="238"/>
      <c r="T144" s="239"/>
      <c r="AT144" s="233" t="s">
        <v>249</v>
      </c>
      <c r="AU144" s="233" t="s">
        <v>79</v>
      </c>
      <c r="AV144" s="12" t="s">
        <v>79</v>
      </c>
      <c r="AW144" s="12" t="s">
        <v>34</v>
      </c>
      <c r="AX144" s="12" t="s">
        <v>70</v>
      </c>
      <c r="AY144" s="233" t="s">
        <v>159</v>
      </c>
    </row>
    <row r="145" s="13" customFormat="1">
      <c r="B145" s="240"/>
      <c r="D145" s="232" t="s">
        <v>249</v>
      </c>
      <c r="E145" s="241" t="s">
        <v>5</v>
      </c>
      <c r="F145" s="242" t="s">
        <v>251</v>
      </c>
      <c r="H145" s="243">
        <v>5.4000000000000004</v>
      </c>
      <c r="I145" s="244"/>
      <c r="L145" s="240"/>
      <c r="M145" s="245"/>
      <c r="N145" s="246"/>
      <c r="O145" s="246"/>
      <c r="P145" s="246"/>
      <c r="Q145" s="246"/>
      <c r="R145" s="246"/>
      <c r="S145" s="246"/>
      <c r="T145" s="247"/>
      <c r="AT145" s="241" t="s">
        <v>249</v>
      </c>
      <c r="AU145" s="241" t="s">
        <v>79</v>
      </c>
      <c r="AV145" s="13" t="s">
        <v>175</v>
      </c>
      <c r="AW145" s="13" t="s">
        <v>34</v>
      </c>
      <c r="AX145" s="13" t="s">
        <v>77</v>
      </c>
      <c r="AY145" s="241" t="s">
        <v>159</v>
      </c>
    </row>
    <row r="146" s="1" customFormat="1" ht="25.5" customHeight="1">
      <c r="B146" s="213"/>
      <c r="C146" s="214" t="s">
        <v>212</v>
      </c>
      <c r="D146" s="214" t="s">
        <v>162</v>
      </c>
      <c r="E146" s="215" t="s">
        <v>307</v>
      </c>
      <c r="F146" s="216" t="s">
        <v>308</v>
      </c>
      <c r="G146" s="217" t="s">
        <v>247</v>
      </c>
      <c r="H146" s="218">
        <v>3.2000000000000002</v>
      </c>
      <c r="I146" s="219"/>
      <c r="J146" s="220">
        <f>ROUND(I146*H146,2)</f>
        <v>0</v>
      </c>
      <c r="K146" s="216" t="s">
        <v>166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2.45329</v>
      </c>
      <c r="R146" s="223">
        <f>Q146*H146</f>
        <v>7.8505280000000006</v>
      </c>
      <c r="S146" s="223">
        <v>0</v>
      </c>
      <c r="T146" s="224">
        <f>S146*H146</f>
        <v>0</v>
      </c>
      <c r="AR146" s="25" t="s">
        <v>175</v>
      </c>
      <c r="AT146" s="25" t="s">
        <v>162</v>
      </c>
      <c r="AU146" s="25" t="s">
        <v>79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175</v>
      </c>
      <c r="BM146" s="25" t="s">
        <v>309</v>
      </c>
    </row>
    <row r="147" s="14" customFormat="1">
      <c r="B147" s="248"/>
      <c r="D147" s="232" t="s">
        <v>249</v>
      </c>
      <c r="E147" s="249" t="s">
        <v>5</v>
      </c>
      <c r="F147" s="250" t="s">
        <v>310</v>
      </c>
      <c r="H147" s="249" t="s">
        <v>5</v>
      </c>
      <c r="I147" s="251"/>
      <c r="L147" s="248"/>
      <c r="M147" s="252"/>
      <c r="N147" s="253"/>
      <c r="O147" s="253"/>
      <c r="P147" s="253"/>
      <c r="Q147" s="253"/>
      <c r="R147" s="253"/>
      <c r="S147" s="253"/>
      <c r="T147" s="254"/>
      <c r="AT147" s="249" t="s">
        <v>249</v>
      </c>
      <c r="AU147" s="249" t="s">
        <v>79</v>
      </c>
      <c r="AV147" s="14" t="s">
        <v>77</v>
      </c>
      <c r="AW147" s="14" t="s">
        <v>34</v>
      </c>
      <c r="AX147" s="14" t="s">
        <v>70</v>
      </c>
      <c r="AY147" s="249" t="s">
        <v>159</v>
      </c>
    </row>
    <row r="148" s="14" customFormat="1">
      <c r="B148" s="248"/>
      <c r="D148" s="232" t="s">
        <v>249</v>
      </c>
      <c r="E148" s="249" t="s">
        <v>5</v>
      </c>
      <c r="F148" s="250" t="s">
        <v>311</v>
      </c>
      <c r="H148" s="249" t="s">
        <v>5</v>
      </c>
      <c r="I148" s="251"/>
      <c r="L148" s="248"/>
      <c r="M148" s="252"/>
      <c r="N148" s="253"/>
      <c r="O148" s="253"/>
      <c r="P148" s="253"/>
      <c r="Q148" s="253"/>
      <c r="R148" s="253"/>
      <c r="S148" s="253"/>
      <c r="T148" s="254"/>
      <c r="AT148" s="249" t="s">
        <v>249</v>
      </c>
      <c r="AU148" s="249" t="s">
        <v>79</v>
      </c>
      <c r="AV148" s="14" t="s">
        <v>77</v>
      </c>
      <c r="AW148" s="14" t="s">
        <v>34</v>
      </c>
      <c r="AX148" s="14" t="s">
        <v>70</v>
      </c>
      <c r="AY148" s="249" t="s">
        <v>159</v>
      </c>
    </row>
    <row r="149" s="12" customFormat="1">
      <c r="B149" s="231"/>
      <c r="D149" s="232" t="s">
        <v>249</v>
      </c>
      <c r="E149" s="233" t="s">
        <v>5</v>
      </c>
      <c r="F149" s="234" t="s">
        <v>258</v>
      </c>
      <c r="H149" s="235">
        <v>3.2000000000000002</v>
      </c>
      <c r="I149" s="236"/>
      <c r="L149" s="231"/>
      <c r="M149" s="237"/>
      <c r="N149" s="238"/>
      <c r="O149" s="238"/>
      <c r="P149" s="238"/>
      <c r="Q149" s="238"/>
      <c r="R149" s="238"/>
      <c r="S149" s="238"/>
      <c r="T149" s="239"/>
      <c r="AT149" s="233" t="s">
        <v>249</v>
      </c>
      <c r="AU149" s="233" t="s">
        <v>79</v>
      </c>
      <c r="AV149" s="12" t="s">
        <v>79</v>
      </c>
      <c r="AW149" s="12" t="s">
        <v>34</v>
      </c>
      <c r="AX149" s="12" t="s">
        <v>70</v>
      </c>
      <c r="AY149" s="233" t="s">
        <v>159</v>
      </c>
    </row>
    <row r="150" s="13" customFormat="1">
      <c r="B150" s="240"/>
      <c r="D150" s="232" t="s">
        <v>249</v>
      </c>
      <c r="E150" s="241" t="s">
        <v>5</v>
      </c>
      <c r="F150" s="242" t="s">
        <v>251</v>
      </c>
      <c r="H150" s="243">
        <v>3.2000000000000002</v>
      </c>
      <c r="I150" s="244"/>
      <c r="L150" s="240"/>
      <c r="M150" s="245"/>
      <c r="N150" s="246"/>
      <c r="O150" s="246"/>
      <c r="P150" s="246"/>
      <c r="Q150" s="246"/>
      <c r="R150" s="246"/>
      <c r="S150" s="246"/>
      <c r="T150" s="247"/>
      <c r="AT150" s="241" t="s">
        <v>249</v>
      </c>
      <c r="AU150" s="241" t="s">
        <v>79</v>
      </c>
      <c r="AV150" s="13" t="s">
        <v>175</v>
      </c>
      <c r="AW150" s="13" t="s">
        <v>34</v>
      </c>
      <c r="AX150" s="13" t="s">
        <v>77</v>
      </c>
      <c r="AY150" s="241" t="s">
        <v>159</v>
      </c>
    </row>
    <row r="151" s="11" customFormat="1" ht="29.88" customHeight="1">
      <c r="B151" s="200"/>
      <c r="D151" s="201" t="s">
        <v>69</v>
      </c>
      <c r="E151" s="211" t="s">
        <v>175</v>
      </c>
      <c r="F151" s="211" t="s">
        <v>312</v>
      </c>
      <c r="I151" s="203"/>
      <c r="J151" s="212">
        <f>BK151</f>
        <v>0</v>
      </c>
      <c r="L151" s="200"/>
      <c r="M151" s="205"/>
      <c r="N151" s="206"/>
      <c r="O151" s="206"/>
      <c r="P151" s="207">
        <f>SUM(P152:P164)</f>
        <v>0</v>
      </c>
      <c r="Q151" s="206"/>
      <c r="R151" s="207">
        <f>SUM(R152:R164)</f>
        <v>68.103466920000002</v>
      </c>
      <c r="S151" s="206"/>
      <c r="T151" s="208">
        <f>SUM(T152:T164)</f>
        <v>0</v>
      </c>
      <c r="AR151" s="201" t="s">
        <v>77</v>
      </c>
      <c r="AT151" s="209" t="s">
        <v>69</v>
      </c>
      <c r="AU151" s="209" t="s">
        <v>77</v>
      </c>
      <c r="AY151" s="201" t="s">
        <v>159</v>
      </c>
      <c r="BK151" s="210">
        <f>SUM(BK152:BK164)</f>
        <v>0</v>
      </c>
    </row>
    <row r="152" s="1" customFormat="1" ht="25.5" customHeight="1">
      <c r="B152" s="213"/>
      <c r="C152" s="214" t="s">
        <v>216</v>
      </c>
      <c r="D152" s="214" t="s">
        <v>162</v>
      </c>
      <c r="E152" s="215" t="s">
        <v>313</v>
      </c>
      <c r="F152" s="216" t="s">
        <v>314</v>
      </c>
      <c r="G152" s="217" t="s">
        <v>247</v>
      </c>
      <c r="H152" s="218">
        <v>16.32</v>
      </c>
      <c r="I152" s="219"/>
      <c r="J152" s="220">
        <f>ROUND(I152*H152,2)</f>
        <v>0</v>
      </c>
      <c r="K152" s="216" t="s">
        <v>166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175</v>
      </c>
      <c r="AT152" s="25" t="s">
        <v>162</v>
      </c>
      <c r="AU152" s="25" t="s">
        <v>79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175</v>
      </c>
      <c r="BM152" s="25" t="s">
        <v>315</v>
      </c>
    </row>
    <row r="153" s="14" customFormat="1">
      <c r="B153" s="248"/>
      <c r="D153" s="232" t="s">
        <v>249</v>
      </c>
      <c r="E153" s="249" t="s">
        <v>5</v>
      </c>
      <c r="F153" s="250" t="s">
        <v>316</v>
      </c>
      <c r="H153" s="249" t="s">
        <v>5</v>
      </c>
      <c r="I153" s="251"/>
      <c r="L153" s="248"/>
      <c r="M153" s="252"/>
      <c r="N153" s="253"/>
      <c r="O153" s="253"/>
      <c r="P153" s="253"/>
      <c r="Q153" s="253"/>
      <c r="R153" s="253"/>
      <c r="S153" s="253"/>
      <c r="T153" s="254"/>
      <c r="AT153" s="249" t="s">
        <v>249</v>
      </c>
      <c r="AU153" s="249" t="s">
        <v>79</v>
      </c>
      <c r="AV153" s="14" t="s">
        <v>77</v>
      </c>
      <c r="AW153" s="14" t="s">
        <v>34</v>
      </c>
      <c r="AX153" s="14" t="s">
        <v>70</v>
      </c>
      <c r="AY153" s="249" t="s">
        <v>159</v>
      </c>
    </row>
    <row r="154" s="14" customFormat="1">
      <c r="B154" s="248"/>
      <c r="D154" s="232" t="s">
        <v>249</v>
      </c>
      <c r="E154" s="249" t="s">
        <v>5</v>
      </c>
      <c r="F154" s="250" t="s">
        <v>317</v>
      </c>
      <c r="H154" s="249" t="s">
        <v>5</v>
      </c>
      <c r="I154" s="251"/>
      <c r="L154" s="248"/>
      <c r="M154" s="252"/>
      <c r="N154" s="253"/>
      <c r="O154" s="253"/>
      <c r="P154" s="253"/>
      <c r="Q154" s="253"/>
      <c r="R154" s="253"/>
      <c r="S154" s="253"/>
      <c r="T154" s="254"/>
      <c r="AT154" s="249" t="s">
        <v>249</v>
      </c>
      <c r="AU154" s="249" t="s">
        <v>79</v>
      </c>
      <c r="AV154" s="14" t="s">
        <v>77</v>
      </c>
      <c r="AW154" s="14" t="s">
        <v>34</v>
      </c>
      <c r="AX154" s="14" t="s">
        <v>70</v>
      </c>
      <c r="AY154" s="249" t="s">
        <v>159</v>
      </c>
    </row>
    <row r="155" s="12" customFormat="1">
      <c r="B155" s="231"/>
      <c r="D155" s="232" t="s">
        <v>249</v>
      </c>
      <c r="E155" s="233" t="s">
        <v>5</v>
      </c>
      <c r="F155" s="234" t="s">
        <v>318</v>
      </c>
      <c r="H155" s="235">
        <v>16.32</v>
      </c>
      <c r="I155" s="236"/>
      <c r="L155" s="231"/>
      <c r="M155" s="237"/>
      <c r="N155" s="238"/>
      <c r="O155" s="238"/>
      <c r="P155" s="238"/>
      <c r="Q155" s="238"/>
      <c r="R155" s="238"/>
      <c r="S155" s="238"/>
      <c r="T155" s="239"/>
      <c r="AT155" s="233" t="s">
        <v>249</v>
      </c>
      <c r="AU155" s="233" t="s">
        <v>79</v>
      </c>
      <c r="AV155" s="12" t="s">
        <v>79</v>
      </c>
      <c r="AW155" s="12" t="s">
        <v>34</v>
      </c>
      <c r="AX155" s="12" t="s">
        <v>70</v>
      </c>
      <c r="AY155" s="233" t="s">
        <v>159</v>
      </c>
    </row>
    <row r="156" s="13" customFormat="1">
      <c r="B156" s="240"/>
      <c r="D156" s="232" t="s">
        <v>249</v>
      </c>
      <c r="E156" s="241" t="s">
        <v>5</v>
      </c>
      <c r="F156" s="242" t="s">
        <v>251</v>
      </c>
      <c r="H156" s="243">
        <v>16.32</v>
      </c>
      <c r="I156" s="244"/>
      <c r="L156" s="240"/>
      <c r="M156" s="245"/>
      <c r="N156" s="246"/>
      <c r="O156" s="246"/>
      <c r="P156" s="246"/>
      <c r="Q156" s="246"/>
      <c r="R156" s="246"/>
      <c r="S156" s="246"/>
      <c r="T156" s="247"/>
      <c r="AT156" s="241" t="s">
        <v>249</v>
      </c>
      <c r="AU156" s="241" t="s">
        <v>79</v>
      </c>
      <c r="AV156" s="13" t="s">
        <v>175</v>
      </c>
      <c r="AW156" s="13" t="s">
        <v>34</v>
      </c>
      <c r="AX156" s="13" t="s">
        <v>77</v>
      </c>
      <c r="AY156" s="241" t="s">
        <v>159</v>
      </c>
    </row>
    <row r="157" s="1" customFormat="1" ht="25.5" customHeight="1">
      <c r="B157" s="213"/>
      <c r="C157" s="214" t="s">
        <v>223</v>
      </c>
      <c r="D157" s="214" t="s">
        <v>162</v>
      </c>
      <c r="E157" s="215" t="s">
        <v>319</v>
      </c>
      <c r="F157" s="216" t="s">
        <v>320</v>
      </c>
      <c r="G157" s="217" t="s">
        <v>279</v>
      </c>
      <c r="H157" s="218">
        <v>0.77400000000000002</v>
      </c>
      <c r="I157" s="219"/>
      <c r="J157" s="220">
        <f>ROUND(I157*H157,2)</f>
        <v>0</v>
      </c>
      <c r="K157" s="216" t="s">
        <v>166</v>
      </c>
      <c r="L157" s="47"/>
      <c r="M157" s="221" t="s">
        <v>5</v>
      </c>
      <c r="N157" s="222" t="s">
        <v>41</v>
      </c>
      <c r="O157" s="48"/>
      <c r="P157" s="223">
        <f>O157*H157</f>
        <v>0</v>
      </c>
      <c r="Q157" s="223">
        <v>0.84758</v>
      </c>
      <c r="R157" s="223">
        <f>Q157*H157</f>
        <v>0.65602692000000007</v>
      </c>
      <c r="S157" s="223">
        <v>0</v>
      </c>
      <c r="T157" s="224">
        <f>S157*H157</f>
        <v>0</v>
      </c>
      <c r="AR157" s="25" t="s">
        <v>175</v>
      </c>
      <c r="AT157" s="25" t="s">
        <v>162</v>
      </c>
      <c r="AU157" s="25" t="s">
        <v>79</v>
      </c>
      <c r="AY157" s="25" t="s">
        <v>159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25" t="s">
        <v>77</v>
      </c>
      <c r="BK157" s="225">
        <f>ROUND(I157*H157,2)</f>
        <v>0</v>
      </c>
      <c r="BL157" s="25" t="s">
        <v>175</v>
      </c>
      <c r="BM157" s="25" t="s">
        <v>321</v>
      </c>
    </row>
    <row r="158" s="14" customFormat="1">
      <c r="B158" s="248"/>
      <c r="D158" s="232" t="s">
        <v>249</v>
      </c>
      <c r="E158" s="249" t="s">
        <v>5</v>
      </c>
      <c r="F158" s="250" t="s">
        <v>322</v>
      </c>
      <c r="H158" s="249" t="s">
        <v>5</v>
      </c>
      <c r="I158" s="251"/>
      <c r="L158" s="248"/>
      <c r="M158" s="252"/>
      <c r="N158" s="253"/>
      <c r="O158" s="253"/>
      <c r="P158" s="253"/>
      <c r="Q158" s="253"/>
      <c r="R158" s="253"/>
      <c r="S158" s="253"/>
      <c r="T158" s="254"/>
      <c r="AT158" s="249" t="s">
        <v>249</v>
      </c>
      <c r="AU158" s="249" t="s">
        <v>79</v>
      </c>
      <c r="AV158" s="14" t="s">
        <v>77</v>
      </c>
      <c r="AW158" s="14" t="s">
        <v>34</v>
      </c>
      <c r="AX158" s="14" t="s">
        <v>70</v>
      </c>
      <c r="AY158" s="249" t="s">
        <v>159</v>
      </c>
    </row>
    <row r="159" s="12" customFormat="1">
      <c r="B159" s="231"/>
      <c r="D159" s="232" t="s">
        <v>249</v>
      </c>
      <c r="E159" s="233" t="s">
        <v>5</v>
      </c>
      <c r="F159" s="234" t="s">
        <v>323</v>
      </c>
      <c r="H159" s="235">
        <v>0.77400000000000002</v>
      </c>
      <c r="I159" s="236"/>
      <c r="L159" s="231"/>
      <c r="M159" s="237"/>
      <c r="N159" s="238"/>
      <c r="O159" s="238"/>
      <c r="P159" s="238"/>
      <c r="Q159" s="238"/>
      <c r="R159" s="238"/>
      <c r="S159" s="238"/>
      <c r="T159" s="239"/>
      <c r="AT159" s="233" t="s">
        <v>249</v>
      </c>
      <c r="AU159" s="233" t="s">
        <v>79</v>
      </c>
      <c r="AV159" s="12" t="s">
        <v>79</v>
      </c>
      <c r="AW159" s="12" t="s">
        <v>34</v>
      </c>
      <c r="AX159" s="12" t="s">
        <v>70</v>
      </c>
      <c r="AY159" s="233" t="s">
        <v>159</v>
      </c>
    </row>
    <row r="160" s="13" customFormat="1">
      <c r="B160" s="240"/>
      <c r="D160" s="232" t="s">
        <v>249</v>
      </c>
      <c r="E160" s="241" t="s">
        <v>5</v>
      </c>
      <c r="F160" s="242" t="s">
        <v>251</v>
      </c>
      <c r="H160" s="243">
        <v>0.77400000000000002</v>
      </c>
      <c r="I160" s="244"/>
      <c r="L160" s="240"/>
      <c r="M160" s="245"/>
      <c r="N160" s="246"/>
      <c r="O160" s="246"/>
      <c r="P160" s="246"/>
      <c r="Q160" s="246"/>
      <c r="R160" s="246"/>
      <c r="S160" s="246"/>
      <c r="T160" s="247"/>
      <c r="AT160" s="241" t="s">
        <v>249</v>
      </c>
      <c r="AU160" s="241" t="s">
        <v>79</v>
      </c>
      <c r="AV160" s="13" t="s">
        <v>175</v>
      </c>
      <c r="AW160" s="13" t="s">
        <v>34</v>
      </c>
      <c r="AX160" s="13" t="s">
        <v>77</v>
      </c>
      <c r="AY160" s="241" t="s">
        <v>159</v>
      </c>
    </row>
    <row r="161" s="1" customFormat="1" ht="38.25" customHeight="1">
      <c r="B161" s="213"/>
      <c r="C161" s="214" t="s">
        <v>11</v>
      </c>
      <c r="D161" s="214" t="s">
        <v>162</v>
      </c>
      <c r="E161" s="215" t="s">
        <v>324</v>
      </c>
      <c r="F161" s="216" t="s">
        <v>325</v>
      </c>
      <c r="G161" s="217" t="s">
        <v>289</v>
      </c>
      <c r="H161" s="218">
        <v>72</v>
      </c>
      <c r="I161" s="219"/>
      <c r="J161" s="220">
        <f>ROUND(I161*H161,2)</f>
        <v>0</v>
      </c>
      <c r="K161" s="216" t="s">
        <v>166</v>
      </c>
      <c r="L161" s="47"/>
      <c r="M161" s="221" t="s">
        <v>5</v>
      </c>
      <c r="N161" s="222" t="s">
        <v>41</v>
      </c>
      <c r="O161" s="48"/>
      <c r="P161" s="223">
        <f>O161*H161</f>
        <v>0</v>
      </c>
      <c r="Q161" s="223">
        <v>0.93676999999999999</v>
      </c>
      <c r="R161" s="223">
        <f>Q161*H161</f>
        <v>67.44744</v>
      </c>
      <c r="S161" s="223">
        <v>0</v>
      </c>
      <c r="T161" s="224">
        <f>S161*H161</f>
        <v>0</v>
      </c>
      <c r="AR161" s="25" t="s">
        <v>175</v>
      </c>
      <c r="AT161" s="25" t="s">
        <v>162</v>
      </c>
      <c r="AU161" s="25" t="s">
        <v>79</v>
      </c>
      <c r="AY161" s="25" t="s">
        <v>159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25" t="s">
        <v>77</v>
      </c>
      <c r="BK161" s="225">
        <f>ROUND(I161*H161,2)</f>
        <v>0</v>
      </c>
      <c r="BL161" s="25" t="s">
        <v>175</v>
      </c>
      <c r="BM161" s="25" t="s">
        <v>326</v>
      </c>
    </row>
    <row r="162" s="14" customFormat="1">
      <c r="B162" s="248"/>
      <c r="D162" s="232" t="s">
        <v>249</v>
      </c>
      <c r="E162" s="249" t="s">
        <v>5</v>
      </c>
      <c r="F162" s="250" t="s">
        <v>327</v>
      </c>
      <c r="H162" s="249" t="s">
        <v>5</v>
      </c>
      <c r="I162" s="251"/>
      <c r="L162" s="248"/>
      <c r="M162" s="252"/>
      <c r="N162" s="253"/>
      <c r="O162" s="253"/>
      <c r="P162" s="253"/>
      <c r="Q162" s="253"/>
      <c r="R162" s="253"/>
      <c r="S162" s="253"/>
      <c r="T162" s="254"/>
      <c r="AT162" s="249" t="s">
        <v>249</v>
      </c>
      <c r="AU162" s="249" t="s">
        <v>79</v>
      </c>
      <c r="AV162" s="14" t="s">
        <v>77</v>
      </c>
      <c r="AW162" s="14" t="s">
        <v>34</v>
      </c>
      <c r="AX162" s="14" t="s">
        <v>70</v>
      </c>
      <c r="AY162" s="249" t="s">
        <v>159</v>
      </c>
    </row>
    <row r="163" s="12" customFormat="1">
      <c r="B163" s="231"/>
      <c r="D163" s="232" t="s">
        <v>249</v>
      </c>
      <c r="E163" s="233" t="s">
        <v>5</v>
      </c>
      <c r="F163" s="234" t="s">
        <v>328</v>
      </c>
      <c r="H163" s="235">
        <v>72</v>
      </c>
      <c r="I163" s="236"/>
      <c r="L163" s="231"/>
      <c r="M163" s="237"/>
      <c r="N163" s="238"/>
      <c r="O163" s="238"/>
      <c r="P163" s="238"/>
      <c r="Q163" s="238"/>
      <c r="R163" s="238"/>
      <c r="S163" s="238"/>
      <c r="T163" s="239"/>
      <c r="AT163" s="233" t="s">
        <v>249</v>
      </c>
      <c r="AU163" s="233" t="s">
        <v>79</v>
      </c>
      <c r="AV163" s="12" t="s">
        <v>79</v>
      </c>
      <c r="AW163" s="12" t="s">
        <v>34</v>
      </c>
      <c r="AX163" s="12" t="s">
        <v>70</v>
      </c>
      <c r="AY163" s="233" t="s">
        <v>159</v>
      </c>
    </row>
    <row r="164" s="13" customFormat="1">
      <c r="B164" s="240"/>
      <c r="D164" s="232" t="s">
        <v>249</v>
      </c>
      <c r="E164" s="241" t="s">
        <v>5</v>
      </c>
      <c r="F164" s="242" t="s">
        <v>251</v>
      </c>
      <c r="H164" s="243">
        <v>72</v>
      </c>
      <c r="I164" s="244"/>
      <c r="L164" s="240"/>
      <c r="M164" s="245"/>
      <c r="N164" s="246"/>
      <c r="O164" s="246"/>
      <c r="P164" s="246"/>
      <c r="Q164" s="246"/>
      <c r="R164" s="246"/>
      <c r="S164" s="246"/>
      <c r="T164" s="247"/>
      <c r="AT164" s="241" t="s">
        <v>249</v>
      </c>
      <c r="AU164" s="241" t="s">
        <v>79</v>
      </c>
      <c r="AV164" s="13" t="s">
        <v>175</v>
      </c>
      <c r="AW164" s="13" t="s">
        <v>34</v>
      </c>
      <c r="AX164" s="13" t="s">
        <v>77</v>
      </c>
      <c r="AY164" s="241" t="s">
        <v>159</v>
      </c>
    </row>
    <row r="165" s="11" customFormat="1" ht="29.88" customHeight="1">
      <c r="B165" s="200"/>
      <c r="D165" s="201" t="s">
        <v>69</v>
      </c>
      <c r="E165" s="211" t="s">
        <v>158</v>
      </c>
      <c r="F165" s="211" t="s">
        <v>329</v>
      </c>
      <c r="I165" s="203"/>
      <c r="J165" s="212">
        <f>BK165</f>
        <v>0</v>
      </c>
      <c r="L165" s="200"/>
      <c r="M165" s="205"/>
      <c r="N165" s="206"/>
      <c r="O165" s="206"/>
      <c r="P165" s="207">
        <f>SUM(P166:P226)</f>
        <v>0</v>
      </c>
      <c r="Q165" s="206"/>
      <c r="R165" s="207">
        <f>SUM(R166:R226)</f>
        <v>0</v>
      </c>
      <c r="S165" s="206"/>
      <c r="T165" s="208">
        <f>SUM(T166:T226)</f>
        <v>0</v>
      </c>
      <c r="AR165" s="201" t="s">
        <v>77</v>
      </c>
      <c r="AT165" s="209" t="s">
        <v>69</v>
      </c>
      <c r="AU165" s="209" t="s">
        <v>77</v>
      </c>
      <c r="AY165" s="201" t="s">
        <v>159</v>
      </c>
      <c r="BK165" s="210">
        <f>SUM(BK166:BK226)</f>
        <v>0</v>
      </c>
    </row>
    <row r="166" s="1" customFormat="1" ht="25.5" customHeight="1">
      <c r="B166" s="213"/>
      <c r="C166" s="214" t="s">
        <v>330</v>
      </c>
      <c r="D166" s="214" t="s">
        <v>162</v>
      </c>
      <c r="E166" s="215" t="s">
        <v>331</v>
      </c>
      <c r="F166" s="216" t="s">
        <v>332</v>
      </c>
      <c r="G166" s="217" t="s">
        <v>289</v>
      </c>
      <c r="H166" s="218">
        <v>95.799999999999997</v>
      </c>
      <c r="I166" s="219"/>
      <c r="J166" s="220">
        <f>ROUND(I166*H166,2)</f>
        <v>0</v>
      </c>
      <c r="K166" s="216" t="s">
        <v>166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175</v>
      </c>
      <c r="AT166" s="25" t="s">
        <v>162</v>
      </c>
      <c r="AU166" s="25" t="s">
        <v>79</v>
      </c>
      <c r="AY166" s="25" t="s">
        <v>159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175</v>
      </c>
      <c r="BM166" s="25" t="s">
        <v>333</v>
      </c>
    </row>
    <row r="167" s="14" customFormat="1">
      <c r="B167" s="248"/>
      <c r="D167" s="232" t="s">
        <v>249</v>
      </c>
      <c r="E167" s="249" t="s">
        <v>5</v>
      </c>
      <c r="F167" s="250" t="s">
        <v>334</v>
      </c>
      <c r="H167" s="249" t="s">
        <v>5</v>
      </c>
      <c r="I167" s="251"/>
      <c r="L167" s="248"/>
      <c r="M167" s="252"/>
      <c r="N167" s="253"/>
      <c r="O167" s="253"/>
      <c r="P167" s="253"/>
      <c r="Q167" s="253"/>
      <c r="R167" s="253"/>
      <c r="S167" s="253"/>
      <c r="T167" s="254"/>
      <c r="AT167" s="249" t="s">
        <v>249</v>
      </c>
      <c r="AU167" s="249" t="s">
        <v>79</v>
      </c>
      <c r="AV167" s="14" t="s">
        <v>77</v>
      </c>
      <c r="AW167" s="14" t="s">
        <v>34</v>
      </c>
      <c r="AX167" s="14" t="s">
        <v>70</v>
      </c>
      <c r="AY167" s="249" t="s">
        <v>159</v>
      </c>
    </row>
    <row r="168" s="14" customFormat="1">
      <c r="B168" s="248"/>
      <c r="D168" s="232" t="s">
        <v>249</v>
      </c>
      <c r="E168" s="249" t="s">
        <v>5</v>
      </c>
      <c r="F168" s="250" t="s">
        <v>317</v>
      </c>
      <c r="H168" s="249" t="s">
        <v>5</v>
      </c>
      <c r="I168" s="251"/>
      <c r="L168" s="248"/>
      <c r="M168" s="252"/>
      <c r="N168" s="253"/>
      <c r="O168" s="253"/>
      <c r="P168" s="253"/>
      <c r="Q168" s="253"/>
      <c r="R168" s="253"/>
      <c r="S168" s="253"/>
      <c r="T168" s="254"/>
      <c r="AT168" s="249" t="s">
        <v>249</v>
      </c>
      <c r="AU168" s="249" t="s">
        <v>79</v>
      </c>
      <c r="AV168" s="14" t="s">
        <v>77</v>
      </c>
      <c r="AW168" s="14" t="s">
        <v>34</v>
      </c>
      <c r="AX168" s="14" t="s">
        <v>70</v>
      </c>
      <c r="AY168" s="249" t="s">
        <v>159</v>
      </c>
    </row>
    <row r="169" s="12" customFormat="1">
      <c r="B169" s="231"/>
      <c r="D169" s="232" t="s">
        <v>249</v>
      </c>
      <c r="E169" s="233" t="s">
        <v>5</v>
      </c>
      <c r="F169" s="234" t="s">
        <v>335</v>
      </c>
      <c r="H169" s="235">
        <v>81.599999999999994</v>
      </c>
      <c r="I169" s="236"/>
      <c r="L169" s="231"/>
      <c r="M169" s="237"/>
      <c r="N169" s="238"/>
      <c r="O169" s="238"/>
      <c r="P169" s="238"/>
      <c r="Q169" s="238"/>
      <c r="R169" s="238"/>
      <c r="S169" s="238"/>
      <c r="T169" s="239"/>
      <c r="AT169" s="233" t="s">
        <v>249</v>
      </c>
      <c r="AU169" s="233" t="s">
        <v>79</v>
      </c>
      <c r="AV169" s="12" t="s">
        <v>79</v>
      </c>
      <c r="AW169" s="12" t="s">
        <v>34</v>
      </c>
      <c r="AX169" s="12" t="s">
        <v>70</v>
      </c>
      <c r="AY169" s="233" t="s">
        <v>159</v>
      </c>
    </row>
    <row r="170" s="12" customFormat="1">
      <c r="B170" s="231"/>
      <c r="D170" s="232" t="s">
        <v>249</v>
      </c>
      <c r="E170" s="233" t="s">
        <v>5</v>
      </c>
      <c r="F170" s="234" t="s">
        <v>336</v>
      </c>
      <c r="H170" s="235">
        <v>7.2000000000000002</v>
      </c>
      <c r="I170" s="236"/>
      <c r="L170" s="231"/>
      <c r="M170" s="237"/>
      <c r="N170" s="238"/>
      <c r="O170" s="238"/>
      <c r="P170" s="238"/>
      <c r="Q170" s="238"/>
      <c r="R170" s="238"/>
      <c r="S170" s="238"/>
      <c r="T170" s="239"/>
      <c r="AT170" s="233" t="s">
        <v>249</v>
      </c>
      <c r="AU170" s="233" t="s">
        <v>79</v>
      </c>
      <c r="AV170" s="12" t="s">
        <v>79</v>
      </c>
      <c r="AW170" s="12" t="s">
        <v>34</v>
      </c>
      <c r="AX170" s="12" t="s">
        <v>70</v>
      </c>
      <c r="AY170" s="233" t="s">
        <v>159</v>
      </c>
    </row>
    <row r="171" s="14" customFormat="1">
      <c r="B171" s="248"/>
      <c r="D171" s="232" t="s">
        <v>249</v>
      </c>
      <c r="E171" s="249" t="s">
        <v>5</v>
      </c>
      <c r="F171" s="250" t="s">
        <v>337</v>
      </c>
      <c r="H171" s="249" t="s">
        <v>5</v>
      </c>
      <c r="I171" s="251"/>
      <c r="L171" s="248"/>
      <c r="M171" s="252"/>
      <c r="N171" s="253"/>
      <c r="O171" s="253"/>
      <c r="P171" s="253"/>
      <c r="Q171" s="253"/>
      <c r="R171" s="253"/>
      <c r="S171" s="253"/>
      <c r="T171" s="254"/>
      <c r="AT171" s="249" t="s">
        <v>249</v>
      </c>
      <c r="AU171" s="249" t="s">
        <v>79</v>
      </c>
      <c r="AV171" s="14" t="s">
        <v>77</v>
      </c>
      <c r="AW171" s="14" t="s">
        <v>34</v>
      </c>
      <c r="AX171" s="14" t="s">
        <v>70</v>
      </c>
      <c r="AY171" s="249" t="s">
        <v>159</v>
      </c>
    </row>
    <row r="172" s="12" customFormat="1">
      <c r="B172" s="231"/>
      <c r="D172" s="232" t="s">
        <v>249</v>
      </c>
      <c r="E172" s="233" t="s">
        <v>5</v>
      </c>
      <c r="F172" s="234" t="s">
        <v>338</v>
      </c>
      <c r="H172" s="235">
        <v>7</v>
      </c>
      <c r="I172" s="236"/>
      <c r="L172" s="231"/>
      <c r="M172" s="237"/>
      <c r="N172" s="238"/>
      <c r="O172" s="238"/>
      <c r="P172" s="238"/>
      <c r="Q172" s="238"/>
      <c r="R172" s="238"/>
      <c r="S172" s="238"/>
      <c r="T172" s="239"/>
      <c r="AT172" s="233" t="s">
        <v>249</v>
      </c>
      <c r="AU172" s="233" t="s">
        <v>79</v>
      </c>
      <c r="AV172" s="12" t="s">
        <v>79</v>
      </c>
      <c r="AW172" s="12" t="s">
        <v>34</v>
      </c>
      <c r="AX172" s="12" t="s">
        <v>70</v>
      </c>
      <c r="AY172" s="233" t="s">
        <v>159</v>
      </c>
    </row>
    <row r="173" s="13" customFormat="1">
      <c r="B173" s="240"/>
      <c r="D173" s="232" t="s">
        <v>249</v>
      </c>
      <c r="E173" s="241" t="s">
        <v>5</v>
      </c>
      <c r="F173" s="242" t="s">
        <v>251</v>
      </c>
      <c r="H173" s="243">
        <v>95.799999999999997</v>
      </c>
      <c r="I173" s="244"/>
      <c r="L173" s="240"/>
      <c r="M173" s="245"/>
      <c r="N173" s="246"/>
      <c r="O173" s="246"/>
      <c r="P173" s="246"/>
      <c r="Q173" s="246"/>
      <c r="R173" s="246"/>
      <c r="S173" s="246"/>
      <c r="T173" s="247"/>
      <c r="AT173" s="241" t="s">
        <v>249</v>
      </c>
      <c r="AU173" s="241" t="s">
        <v>79</v>
      </c>
      <c r="AV173" s="13" t="s">
        <v>175</v>
      </c>
      <c r="AW173" s="13" t="s">
        <v>34</v>
      </c>
      <c r="AX173" s="13" t="s">
        <v>77</v>
      </c>
      <c r="AY173" s="241" t="s">
        <v>159</v>
      </c>
    </row>
    <row r="174" s="1" customFormat="1" ht="25.5" customHeight="1">
      <c r="B174" s="213"/>
      <c r="C174" s="214" t="s">
        <v>339</v>
      </c>
      <c r="D174" s="214" t="s">
        <v>162</v>
      </c>
      <c r="E174" s="215" t="s">
        <v>340</v>
      </c>
      <c r="F174" s="216" t="s">
        <v>341</v>
      </c>
      <c r="G174" s="217" t="s">
        <v>289</v>
      </c>
      <c r="H174" s="218">
        <v>676</v>
      </c>
      <c r="I174" s="219"/>
      <c r="J174" s="220">
        <f>ROUND(I174*H174,2)</f>
        <v>0</v>
      </c>
      <c r="K174" s="216" t="s">
        <v>166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175</v>
      </c>
      <c r="AT174" s="25" t="s">
        <v>162</v>
      </c>
      <c r="AU174" s="25" t="s">
        <v>79</v>
      </c>
      <c r="AY174" s="25" t="s">
        <v>159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175</v>
      </c>
      <c r="BM174" s="25" t="s">
        <v>342</v>
      </c>
    </row>
    <row r="175" s="14" customFormat="1">
      <c r="B175" s="248"/>
      <c r="D175" s="232" t="s">
        <v>249</v>
      </c>
      <c r="E175" s="249" t="s">
        <v>5</v>
      </c>
      <c r="F175" s="250" t="s">
        <v>343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249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4" customFormat="1">
      <c r="B176" s="248"/>
      <c r="D176" s="232" t="s">
        <v>249</v>
      </c>
      <c r="E176" s="249" t="s">
        <v>5</v>
      </c>
      <c r="F176" s="250" t="s">
        <v>344</v>
      </c>
      <c r="H176" s="249" t="s">
        <v>5</v>
      </c>
      <c r="I176" s="251"/>
      <c r="L176" s="248"/>
      <c r="M176" s="252"/>
      <c r="N176" s="253"/>
      <c r="O176" s="253"/>
      <c r="P176" s="253"/>
      <c r="Q176" s="253"/>
      <c r="R176" s="253"/>
      <c r="S176" s="253"/>
      <c r="T176" s="254"/>
      <c r="AT176" s="249" t="s">
        <v>249</v>
      </c>
      <c r="AU176" s="249" t="s">
        <v>79</v>
      </c>
      <c r="AV176" s="14" t="s">
        <v>77</v>
      </c>
      <c r="AW176" s="14" t="s">
        <v>34</v>
      </c>
      <c r="AX176" s="14" t="s">
        <v>70</v>
      </c>
      <c r="AY176" s="249" t="s">
        <v>159</v>
      </c>
    </row>
    <row r="177" s="12" customFormat="1">
      <c r="B177" s="231"/>
      <c r="D177" s="232" t="s">
        <v>249</v>
      </c>
      <c r="E177" s="233" t="s">
        <v>5</v>
      </c>
      <c r="F177" s="234" t="s">
        <v>345</v>
      </c>
      <c r="H177" s="235">
        <v>676</v>
      </c>
      <c r="I177" s="236"/>
      <c r="L177" s="231"/>
      <c r="M177" s="237"/>
      <c r="N177" s="238"/>
      <c r="O177" s="238"/>
      <c r="P177" s="238"/>
      <c r="Q177" s="238"/>
      <c r="R177" s="238"/>
      <c r="S177" s="238"/>
      <c r="T177" s="239"/>
      <c r="AT177" s="233" t="s">
        <v>249</v>
      </c>
      <c r="AU177" s="233" t="s">
        <v>79</v>
      </c>
      <c r="AV177" s="12" t="s">
        <v>79</v>
      </c>
      <c r="AW177" s="12" t="s">
        <v>34</v>
      </c>
      <c r="AX177" s="12" t="s">
        <v>70</v>
      </c>
      <c r="AY177" s="233" t="s">
        <v>159</v>
      </c>
    </row>
    <row r="178" s="13" customFormat="1">
      <c r="B178" s="240"/>
      <c r="D178" s="232" t="s">
        <v>249</v>
      </c>
      <c r="E178" s="241" t="s">
        <v>5</v>
      </c>
      <c r="F178" s="242" t="s">
        <v>251</v>
      </c>
      <c r="H178" s="243">
        <v>676</v>
      </c>
      <c r="I178" s="244"/>
      <c r="L178" s="240"/>
      <c r="M178" s="245"/>
      <c r="N178" s="246"/>
      <c r="O178" s="246"/>
      <c r="P178" s="246"/>
      <c r="Q178" s="246"/>
      <c r="R178" s="246"/>
      <c r="S178" s="246"/>
      <c r="T178" s="247"/>
      <c r="AT178" s="241" t="s">
        <v>249</v>
      </c>
      <c r="AU178" s="241" t="s">
        <v>79</v>
      </c>
      <c r="AV178" s="13" t="s">
        <v>175</v>
      </c>
      <c r="AW178" s="13" t="s">
        <v>34</v>
      </c>
      <c r="AX178" s="13" t="s">
        <v>77</v>
      </c>
      <c r="AY178" s="241" t="s">
        <v>159</v>
      </c>
    </row>
    <row r="179" s="1" customFormat="1" ht="25.5" customHeight="1">
      <c r="B179" s="213"/>
      <c r="C179" s="214" t="s">
        <v>346</v>
      </c>
      <c r="D179" s="214" t="s">
        <v>162</v>
      </c>
      <c r="E179" s="215" t="s">
        <v>347</v>
      </c>
      <c r="F179" s="216" t="s">
        <v>348</v>
      </c>
      <c r="G179" s="217" t="s">
        <v>289</v>
      </c>
      <c r="H179" s="218">
        <v>189</v>
      </c>
      <c r="I179" s="219"/>
      <c r="J179" s="220">
        <f>ROUND(I179*H179,2)</f>
        <v>0</v>
      </c>
      <c r="K179" s="216" t="s">
        <v>166</v>
      </c>
      <c r="L179" s="47"/>
      <c r="M179" s="221" t="s">
        <v>5</v>
      </c>
      <c r="N179" s="222" t="s">
        <v>41</v>
      </c>
      <c r="O179" s="48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AR179" s="25" t="s">
        <v>175</v>
      </c>
      <c r="AT179" s="25" t="s">
        <v>162</v>
      </c>
      <c r="AU179" s="25" t="s">
        <v>79</v>
      </c>
      <c r="AY179" s="25" t="s">
        <v>159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25" t="s">
        <v>77</v>
      </c>
      <c r="BK179" s="225">
        <f>ROUND(I179*H179,2)</f>
        <v>0</v>
      </c>
      <c r="BL179" s="25" t="s">
        <v>175</v>
      </c>
      <c r="BM179" s="25" t="s">
        <v>349</v>
      </c>
    </row>
    <row r="180" s="14" customFormat="1">
      <c r="B180" s="248"/>
      <c r="D180" s="232" t="s">
        <v>249</v>
      </c>
      <c r="E180" s="249" t="s">
        <v>5</v>
      </c>
      <c r="F180" s="250" t="s">
        <v>350</v>
      </c>
      <c r="H180" s="249" t="s">
        <v>5</v>
      </c>
      <c r="I180" s="251"/>
      <c r="L180" s="248"/>
      <c r="M180" s="252"/>
      <c r="N180" s="253"/>
      <c r="O180" s="253"/>
      <c r="P180" s="253"/>
      <c r="Q180" s="253"/>
      <c r="R180" s="253"/>
      <c r="S180" s="253"/>
      <c r="T180" s="254"/>
      <c r="AT180" s="249" t="s">
        <v>249</v>
      </c>
      <c r="AU180" s="249" t="s">
        <v>79</v>
      </c>
      <c r="AV180" s="14" t="s">
        <v>77</v>
      </c>
      <c r="AW180" s="14" t="s">
        <v>34</v>
      </c>
      <c r="AX180" s="14" t="s">
        <v>70</v>
      </c>
      <c r="AY180" s="249" t="s">
        <v>159</v>
      </c>
    </row>
    <row r="181" s="14" customFormat="1">
      <c r="B181" s="248"/>
      <c r="D181" s="232" t="s">
        <v>249</v>
      </c>
      <c r="E181" s="249" t="s">
        <v>5</v>
      </c>
      <c r="F181" s="250" t="s">
        <v>297</v>
      </c>
      <c r="H181" s="249" t="s">
        <v>5</v>
      </c>
      <c r="I181" s="251"/>
      <c r="L181" s="248"/>
      <c r="M181" s="252"/>
      <c r="N181" s="253"/>
      <c r="O181" s="253"/>
      <c r="P181" s="253"/>
      <c r="Q181" s="253"/>
      <c r="R181" s="253"/>
      <c r="S181" s="253"/>
      <c r="T181" s="254"/>
      <c r="AT181" s="249" t="s">
        <v>249</v>
      </c>
      <c r="AU181" s="249" t="s">
        <v>79</v>
      </c>
      <c r="AV181" s="14" t="s">
        <v>77</v>
      </c>
      <c r="AW181" s="14" t="s">
        <v>34</v>
      </c>
      <c r="AX181" s="14" t="s">
        <v>70</v>
      </c>
      <c r="AY181" s="249" t="s">
        <v>159</v>
      </c>
    </row>
    <row r="182" s="12" customFormat="1">
      <c r="B182" s="231"/>
      <c r="D182" s="232" t="s">
        <v>249</v>
      </c>
      <c r="E182" s="233" t="s">
        <v>5</v>
      </c>
      <c r="F182" s="234" t="s">
        <v>298</v>
      </c>
      <c r="H182" s="235">
        <v>32</v>
      </c>
      <c r="I182" s="236"/>
      <c r="L182" s="231"/>
      <c r="M182" s="237"/>
      <c r="N182" s="238"/>
      <c r="O182" s="238"/>
      <c r="P182" s="238"/>
      <c r="Q182" s="238"/>
      <c r="R182" s="238"/>
      <c r="S182" s="238"/>
      <c r="T182" s="239"/>
      <c r="AT182" s="233" t="s">
        <v>249</v>
      </c>
      <c r="AU182" s="233" t="s">
        <v>79</v>
      </c>
      <c r="AV182" s="12" t="s">
        <v>79</v>
      </c>
      <c r="AW182" s="12" t="s">
        <v>34</v>
      </c>
      <c r="AX182" s="12" t="s">
        <v>70</v>
      </c>
      <c r="AY182" s="233" t="s">
        <v>159</v>
      </c>
    </row>
    <row r="183" s="14" customFormat="1">
      <c r="B183" s="248"/>
      <c r="D183" s="232" t="s">
        <v>249</v>
      </c>
      <c r="E183" s="249" t="s">
        <v>5</v>
      </c>
      <c r="F183" s="250" t="s">
        <v>351</v>
      </c>
      <c r="H183" s="249" t="s">
        <v>5</v>
      </c>
      <c r="I183" s="251"/>
      <c r="L183" s="248"/>
      <c r="M183" s="252"/>
      <c r="N183" s="253"/>
      <c r="O183" s="253"/>
      <c r="P183" s="253"/>
      <c r="Q183" s="253"/>
      <c r="R183" s="253"/>
      <c r="S183" s="253"/>
      <c r="T183" s="254"/>
      <c r="AT183" s="249" t="s">
        <v>249</v>
      </c>
      <c r="AU183" s="249" t="s">
        <v>79</v>
      </c>
      <c r="AV183" s="14" t="s">
        <v>77</v>
      </c>
      <c r="AW183" s="14" t="s">
        <v>34</v>
      </c>
      <c r="AX183" s="14" t="s">
        <v>70</v>
      </c>
      <c r="AY183" s="249" t="s">
        <v>159</v>
      </c>
    </row>
    <row r="184" s="14" customFormat="1">
      <c r="B184" s="248"/>
      <c r="D184" s="232" t="s">
        <v>249</v>
      </c>
      <c r="E184" s="249" t="s">
        <v>5</v>
      </c>
      <c r="F184" s="250" t="s">
        <v>352</v>
      </c>
      <c r="H184" s="249" t="s">
        <v>5</v>
      </c>
      <c r="I184" s="251"/>
      <c r="L184" s="248"/>
      <c r="M184" s="252"/>
      <c r="N184" s="253"/>
      <c r="O184" s="253"/>
      <c r="P184" s="253"/>
      <c r="Q184" s="253"/>
      <c r="R184" s="253"/>
      <c r="S184" s="253"/>
      <c r="T184" s="254"/>
      <c r="AT184" s="249" t="s">
        <v>249</v>
      </c>
      <c r="AU184" s="249" t="s">
        <v>79</v>
      </c>
      <c r="AV184" s="14" t="s">
        <v>77</v>
      </c>
      <c r="AW184" s="14" t="s">
        <v>34</v>
      </c>
      <c r="AX184" s="14" t="s">
        <v>70</v>
      </c>
      <c r="AY184" s="249" t="s">
        <v>159</v>
      </c>
    </row>
    <row r="185" s="12" customFormat="1">
      <c r="B185" s="231"/>
      <c r="D185" s="232" t="s">
        <v>249</v>
      </c>
      <c r="E185" s="233" t="s">
        <v>5</v>
      </c>
      <c r="F185" s="234" t="s">
        <v>353</v>
      </c>
      <c r="H185" s="235">
        <v>125</v>
      </c>
      <c r="I185" s="236"/>
      <c r="L185" s="231"/>
      <c r="M185" s="237"/>
      <c r="N185" s="238"/>
      <c r="O185" s="238"/>
      <c r="P185" s="238"/>
      <c r="Q185" s="238"/>
      <c r="R185" s="238"/>
      <c r="S185" s="238"/>
      <c r="T185" s="239"/>
      <c r="AT185" s="233" t="s">
        <v>249</v>
      </c>
      <c r="AU185" s="233" t="s">
        <v>79</v>
      </c>
      <c r="AV185" s="12" t="s">
        <v>79</v>
      </c>
      <c r="AW185" s="12" t="s">
        <v>34</v>
      </c>
      <c r="AX185" s="12" t="s">
        <v>70</v>
      </c>
      <c r="AY185" s="233" t="s">
        <v>159</v>
      </c>
    </row>
    <row r="186" s="14" customFormat="1">
      <c r="B186" s="248"/>
      <c r="D186" s="232" t="s">
        <v>249</v>
      </c>
      <c r="E186" s="249" t="s">
        <v>5</v>
      </c>
      <c r="F186" s="250" t="s">
        <v>354</v>
      </c>
      <c r="H186" s="249" t="s">
        <v>5</v>
      </c>
      <c r="I186" s="251"/>
      <c r="L186" s="248"/>
      <c r="M186" s="252"/>
      <c r="N186" s="253"/>
      <c r="O186" s="253"/>
      <c r="P186" s="253"/>
      <c r="Q186" s="253"/>
      <c r="R186" s="253"/>
      <c r="S186" s="253"/>
      <c r="T186" s="254"/>
      <c r="AT186" s="249" t="s">
        <v>249</v>
      </c>
      <c r="AU186" s="249" t="s">
        <v>79</v>
      </c>
      <c r="AV186" s="14" t="s">
        <v>77</v>
      </c>
      <c r="AW186" s="14" t="s">
        <v>34</v>
      </c>
      <c r="AX186" s="14" t="s">
        <v>70</v>
      </c>
      <c r="AY186" s="249" t="s">
        <v>159</v>
      </c>
    </row>
    <row r="187" s="12" customFormat="1">
      <c r="B187" s="231"/>
      <c r="D187" s="232" t="s">
        <v>249</v>
      </c>
      <c r="E187" s="233" t="s">
        <v>5</v>
      </c>
      <c r="F187" s="234" t="s">
        <v>355</v>
      </c>
      <c r="H187" s="235">
        <v>32</v>
      </c>
      <c r="I187" s="236"/>
      <c r="L187" s="231"/>
      <c r="M187" s="237"/>
      <c r="N187" s="238"/>
      <c r="O187" s="238"/>
      <c r="P187" s="238"/>
      <c r="Q187" s="238"/>
      <c r="R187" s="238"/>
      <c r="S187" s="238"/>
      <c r="T187" s="239"/>
      <c r="AT187" s="233" t="s">
        <v>249</v>
      </c>
      <c r="AU187" s="233" t="s">
        <v>79</v>
      </c>
      <c r="AV187" s="12" t="s">
        <v>79</v>
      </c>
      <c r="AW187" s="12" t="s">
        <v>34</v>
      </c>
      <c r="AX187" s="12" t="s">
        <v>70</v>
      </c>
      <c r="AY187" s="233" t="s">
        <v>159</v>
      </c>
    </row>
    <row r="188" s="13" customFormat="1">
      <c r="B188" s="240"/>
      <c r="D188" s="232" t="s">
        <v>249</v>
      </c>
      <c r="E188" s="241" t="s">
        <v>5</v>
      </c>
      <c r="F188" s="242" t="s">
        <v>251</v>
      </c>
      <c r="H188" s="243">
        <v>189</v>
      </c>
      <c r="I188" s="244"/>
      <c r="L188" s="240"/>
      <c r="M188" s="245"/>
      <c r="N188" s="246"/>
      <c r="O188" s="246"/>
      <c r="P188" s="246"/>
      <c r="Q188" s="246"/>
      <c r="R188" s="246"/>
      <c r="S188" s="246"/>
      <c r="T188" s="247"/>
      <c r="AT188" s="241" t="s">
        <v>249</v>
      </c>
      <c r="AU188" s="241" t="s">
        <v>79</v>
      </c>
      <c r="AV188" s="13" t="s">
        <v>175</v>
      </c>
      <c r="AW188" s="13" t="s">
        <v>34</v>
      </c>
      <c r="AX188" s="13" t="s">
        <v>77</v>
      </c>
      <c r="AY188" s="241" t="s">
        <v>159</v>
      </c>
    </row>
    <row r="189" s="1" customFormat="1" ht="38.25" customHeight="1">
      <c r="B189" s="213"/>
      <c r="C189" s="214" t="s">
        <v>356</v>
      </c>
      <c r="D189" s="214" t="s">
        <v>162</v>
      </c>
      <c r="E189" s="215" t="s">
        <v>357</v>
      </c>
      <c r="F189" s="216" t="s">
        <v>358</v>
      </c>
      <c r="G189" s="217" t="s">
        <v>289</v>
      </c>
      <c r="H189" s="218">
        <v>125</v>
      </c>
      <c r="I189" s="219"/>
      <c r="J189" s="220">
        <f>ROUND(I189*H189,2)</f>
        <v>0</v>
      </c>
      <c r="K189" s="216" t="s">
        <v>166</v>
      </c>
      <c r="L189" s="47"/>
      <c r="M189" s="221" t="s">
        <v>5</v>
      </c>
      <c r="N189" s="222" t="s">
        <v>41</v>
      </c>
      <c r="O189" s="48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AR189" s="25" t="s">
        <v>175</v>
      </c>
      <c r="AT189" s="25" t="s">
        <v>162</v>
      </c>
      <c r="AU189" s="25" t="s">
        <v>79</v>
      </c>
      <c r="AY189" s="25" t="s">
        <v>159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175</v>
      </c>
      <c r="BM189" s="25" t="s">
        <v>359</v>
      </c>
    </row>
    <row r="190" s="14" customFormat="1">
      <c r="B190" s="248"/>
      <c r="D190" s="232" t="s">
        <v>249</v>
      </c>
      <c r="E190" s="249" t="s">
        <v>5</v>
      </c>
      <c r="F190" s="250" t="s">
        <v>360</v>
      </c>
      <c r="H190" s="249" t="s">
        <v>5</v>
      </c>
      <c r="I190" s="251"/>
      <c r="L190" s="248"/>
      <c r="M190" s="252"/>
      <c r="N190" s="253"/>
      <c r="O190" s="253"/>
      <c r="P190" s="253"/>
      <c r="Q190" s="253"/>
      <c r="R190" s="253"/>
      <c r="S190" s="253"/>
      <c r="T190" s="254"/>
      <c r="AT190" s="249" t="s">
        <v>249</v>
      </c>
      <c r="AU190" s="249" t="s">
        <v>79</v>
      </c>
      <c r="AV190" s="14" t="s">
        <v>77</v>
      </c>
      <c r="AW190" s="14" t="s">
        <v>34</v>
      </c>
      <c r="AX190" s="14" t="s">
        <v>70</v>
      </c>
      <c r="AY190" s="249" t="s">
        <v>159</v>
      </c>
    </row>
    <row r="191" s="14" customFormat="1">
      <c r="B191" s="248"/>
      <c r="D191" s="232" t="s">
        <v>249</v>
      </c>
      <c r="E191" s="249" t="s">
        <v>5</v>
      </c>
      <c r="F191" s="250" t="s">
        <v>352</v>
      </c>
      <c r="H191" s="249" t="s">
        <v>5</v>
      </c>
      <c r="I191" s="251"/>
      <c r="L191" s="248"/>
      <c r="M191" s="252"/>
      <c r="N191" s="253"/>
      <c r="O191" s="253"/>
      <c r="P191" s="253"/>
      <c r="Q191" s="253"/>
      <c r="R191" s="253"/>
      <c r="S191" s="253"/>
      <c r="T191" s="254"/>
      <c r="AT191" s="249" t="s">
        <v>249</v>
      </c>
      <c r="AU191" s="249" t="s">
        <v>79</v>
      </c>
      <c r="AV191" s="14" t="s">
        <v>77</v>
      </c>
      <c r="AW191" s="14" t="s">
        <v>34</v>
      </c>
      <c r="AX191" s="14" t="s">
        <v>70</v>
      </c>
      <c r="AY191" s="249" t="s">
        <v>159</v>
      </c>
    </row>
    <row r="192" s="12" customFormat="1">
      <c r="B192" s="231"/>
      <c r="D192" s="232" t="s">
        <v>249</v>
      </c>
      <c r="E192" s="233" t="s">
        <v>5</v>
      </c>
      <c r="F192" s="234" t="s">
        <v>353</v>
      </c>
      <c r="H192" s="235">
        <v>125</v>
      </c>
      <c r="I192" s="236"/>
      <c r="L192" s="231"/>
      <c r="M192" s="237"/>
      <c r="N192" s="238"/>
      <c r="O192" s="238"/>
      <c r="P192" s="238"/>
      <c r="Q192" s="238"/>
      <c r="R192" s="238"/>
      <c r="S192" s="238"/>
      <c r="T192" s="239"/>
      <c r="AT192" s="233" t="s">
        <v>249</v>
      </c>
      <c r="AU192" s="233" t="s">
        <v>79</v>
      </c>
      <c r="AV192" s="12" t="s">
        <v>79</v>
      </c>
      <c r="AW192" s="12" t="s">
        <v>34</v>
      </c>
      <c r="AX192" s="12" t="s">
        <v>70</v>
      </c>
      <c r="AY192" s="233" t="s">
        <v>159</v>
      </c>
    </row>
    <row r="193" s="13" customFormat="1">
      <c r="B193" s="240"/>
      <c r="D193" s="232" t="s">
        <v>249</v>
      </c>
      <c r="E193" s="241" t="s">
        <v>5</v>
      </c>
      <c r="F193" s="242" t="s">
        <v>251</v>
      </c>
      <c r="H193" s="243">
        <v>125</v>
      </c>
      <c r="I193" s="244"/>
      <c r="L193" s="240"/>
      <c r="M193" s="245"/>
      <c r="N193" s="246"/>
      <c r="O193" s="246"/>
      <c r="P193" s="246"/>
      <c r="Q193" s="246"/>
      <c r="R193" s="246"/>
      <c r="S193" s="246"/>
      <c r="T193" s="247"/>
      <c r="AT193" s="241" t="s">
        <v>249</v>
      </c>
      <c r="AU193" s="241" t="s">
        <v>79</v>
      </c>
      <c r="AV193" s="13" t="s">
        <v>175</v>
      </c>
      <c r="AW193" s="13" t="s">
        <v>34</v>
      </c>
      <c r="AX193" s="13" t="s">
        <v>77</v>
      </c>
      <c r="AY193" s="241" t="s">
        <v>159</v>
      </c>
    </row>
    <row r="194" s="1" customFormat="1" ht="38.25" customHeight="1">
      <c r="B194" s="213"/>
      <c r="C194" s="214" t="s">
        <v>361</v>
      </c>
      <c r="D194" s="214" t="s">
        <v>162</v>
      </c>
      <c r="E194" s="215" t="s">
        <v>362</v>
      </c>
      <c r="F194" s="216" t="s">
        <v>363</v>
      </c>
      <c r="G194" s="217" t="s">
        <v>289</v>
      </c>
      <c r="H194" s="218">
        <v>32</v>
      </c>
      <c r="I194" s="219"/>
      <c r="J194" s="220">
        <f>ROUND(I194*H194,2)</f>
        <v>0</v>
      </c>
      <c r="K194" s="216" t="s">
        <v>166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5" t="s">
        <v>175</v>
      </c>
      <c r="AT194" s="25" t="s">
        <v>162</v>
      </c>
      <c r="AU194" s="25" t="s">
        <v>79</v>
      </c>
      <c r="AY194" s="25" t="s">
        <v>159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175</v>
      </c>
      <c r="BM194" s="25" t="s">
        <v>364</v>
      </c>
    </row>
    <row r="195" s="14" customFormat="1">
      <c r="B195" s="248"/>
      <c r="D195" s="232" t="s">
        <v>249</v>
      </c>
      <c r="E195" s="249" t="s">
        <v>5</v>
      </c>
      <c r="F195" s="250" t="s">
        <v>365</v>
      </c>
      <c r="H195" s="249" t="s">
        <v>5</v>
      </c>
      <c r="I195" s="251"/>
      <c r="L195" s="248"/>
      <c r="M195" s="252"/>
      <c r="N195" s="253"/>
      <c r="O195" s="253"/>
      <c r="P195" s="253"/>
      <c r="Q195" s="253"/>
      <c r="R195" s="253"/>
      <c r="S195" s="253"/>
      <c r="T195" s="254"/>
      <c r="AT195" s="249" t="s">
        <v>249</v>
      </c>
      <c r="AU195" s="249" t="s">
        <v>79</v>
      </c>
      <c r="AV195" s="14" t="s">
        <v>77</v>
      </c>
      <c r="AW195" s="14" t="s">
        <v>34</v>
      </c>
      <c r="AX195" s="14" t="s">
        <v>70</v>
      </c>
      <c r="AY195" s="249" t="s">
        <v>159</v>
      </c>
    </row>
    <row r="196" s="12" customFormat="1">
      <c r="B196" s="231"/>
      <c r="D196" s="232" t="s">
        <v>249</v>
      </c>
      <c r="E196" s="233" t="s">
        <v>5</v>
      </c>
      <c r="F196" s="234" t="s">
        <v>298</v>
      </c>
      <c r="H196" s="235">
        <v>32</v>
      </c>
      <c r="I196" s="236"/>
      <c r="L196" s="231"/>
      <c r="M196" s="237"/>
      <c r="N196" s="238"/>
      <c r="O196" s="238"/>
      <c r="P196" s="238"/>
      <c r="Q196" s="238"/>
      <c r="R196" s="238"/>
      <c r="S196" s="238"/>
      <c r="T196" s="239"/>
      <c r="AT196" s="233" t="s">
        <v>249</v>
      </c>
      <c r="AU196" s="233" t="s">
        <v>79</v>
      </c>
      <c r="AV196" s="12" t="s">
        <v>79</v>
      </c>
      <c r="AW196" s="12" t="s">
        <v>34</v>
      </c>
      <c r="AX196" s="12" t="s">
        <v>70</v>
      </c>
      <c r="AY196" s="233" t="s">
        <v>159</v>
      </c>
    </row>
    <row r="197" s="13" customFormat="1">
      <c r="B197" s="240"/>
      <c r="D197" s="232" t="s">
        <v>249</v>
      </c>
      <c r="E197" s="241" t="s">
        <v>5</v>
      </c>
      <c r="F197" s="242" t="s">
        <v>251</v>
      </c>
      <c r="H197" s="243">
        <v>32</v>
      </c>
      <c r="I197" s="244"/>
      <c r="L197" s="240"/>
      <c r="M197" s="245"/>
      <c r="N197" s="246"/>
      <c r="O197" s="246"/>
      <c r="P197" s="246"/>
      <c r="Q197" s="246"/>
      <c r="R197" s="246"/>
      <c r="S197" s="246"/>
      <c r="T197" s="247"/>
      <c r="AT197" s="241" t="s">
        <v>249</v>
      </c>
      <c r="AU197" s="241" t="s">
        <v>79</v>
      </c>
      <c r="AV197" s="13" t="s">
        <v>175</v>
      </c>
      <c r="AW197" s="13" t="s">
        <v>34</v>
      </c>
      <c r="AX197" s="13" t="s">
        <v>77</v>
      </c>
      <c r="AY197" s="241" t="s">
        <v>159</v>
      </c>
    </row>
    <row r="198" s="1" customFormat="1" ht="25.5" customHeight="1">
      <c r="B198" s="213"/>
      <c r="C198" s="214" t="s">
        <v>10</v>
      </c>
      <c r="D198" s="214" t="s">
        <v>162</v>
      </c>
      <c r="E198" s="215" t="s">
        <v>366</v>
      </c>
      <c r="F198" s="216" t="s">
        <v>367</v>
      </c>
      <c r="G198" s="217" t="s">
        <v>289</v>
      </c>
      <c r="H198" s="218">
        <v>32</v>
      </c>
      <c r="I198" s="219"/>
      <c r="J198" s="220">
        <f>ROUND(I198*H198,2)</f>
        <v>0</v>
      </c>
      <c r="K198" s="216" t="s">
        <v>166</v>
      </c>
      <c r="L198" s="47"/>
      <c r="M198" s="221" t="s">
        <v>5</v>
      </c>
      <c r="N198" s="222" t="s">
        <v>41</v>
      </c>
      <c r="O198" s="48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AR198" s="25" t="s">
        <v>175</v>
      </c>
      <c r="AT198" s="25" t="s">
        <v>162</v>
      </c>
      <c r="AU198" s="25" t="s">
        <v>79</v>
      </c>
      <c r="AY198" s="25" t="s">
        <v>159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5" t="s">
        <v>77</v>
      </c>
      <c r="BK198" s="225">
        <f>ROUND(I198*H198,2)</f>
        <v>0</v>
      </c>
      <c r="BL198" s="25" t="s">
        <v>175</v>
      </c>
      <c r="BM198" s="25" t="s">
        <v>368</v>
      </c>
    </row>
    <row r="199" s="14" customFormat="1">
      <c r="B199" s="248"/>
      <c r="D199" s="232" t="s">
        <v>249</v>
      </c>
      <c r="E199" s="249" t="s">
        <v>5</v>
      </c>
      <c r="F199" s="250" t="s">
        <v>369</v>
      </c>
      <c r="H199" s="249" t="s">
        <v>5</v>
      </c>
      <c r="I199" s="251"/>
      <c r="L199" s="248"/>
      <c r="M199" s="252"/>
      <c r="N199" s="253"/>
      <c r="O199" s="253"/>
      <c r="P199" s="253"/>
      <c r="Q199" s="253"/>
      <c r="R199" s="253"/>
      <c r="S199" s="253"/>
      <c r="T199" s="254"/>
      <c r="AT199" s="249" t="s">
        <v>249</v>
      </c>
      <c r="AU199" s="249" t="s">
        <v>79</v>
      </c>
      <c r="AV199" s="14" t="s">
        <v>77</v>
      </c>
      <c r="AW199" s="14" t="s">
        <v>34</v>
      </c>
      <c r="AX199" s="14" t="s">
        <v>70</v>
      </c>
      <c r="AY199" s="249" t="s">
        <v>159</v>
      </c>
    </row>
    <row r="200" s="12" customFormat="1">
      <c r="B200" s="231"/>
      <c r="D200" s="232" t="s">
        <v>249</v>
      </c>
      <c r="E200" s="233" t="s">
        <v>5</v>
      </c>
      <c r="F200" s="234" t="s">
        <v>298</v>
      </c>
      <c r="H200" s="235">
        <v>32</v>
      </c>
      <c r="I200" s="236"/>
      <c r="L200" s="231"/>
      <c r="M200" s="237"/>
      <c r="N200" s="238"/>
      <c r="O200" s="238"/>
      <c r="P200" s="238"/>
      <c r="Q200" s="238"/>
      <c r="R200" s="238"/>
      <c r="S200" s="238"/>
      <c r="T200" s="239"/>
      <c r="AT200" s="233" t="s">
        <v>249</v>
      </c>
      <c r="AU200" s="233" t="s">
        <v>79</v>
      </c>
      <c r="AV200" s="12" t="s">
        <v>79</v>
      </c>
      <c r="AW200" s="12" t="s">
        <v>34</v>
      </c>
      <c r="AX200" s="12" t="s">
        <v>70</v>
      </c>
      <c r="AY200" s="233" t="s">
        <v>159</v>
      </c>
    </row>
    <row r="201" s="13" customFormat="1">
      <c r="B201" s="240"/>
      <c r="D201" s="232" t="s">
        <v>249</v>
      </c>
      <c r="E201" s="241" t="s">
        <v>5</v>
      </c>
      <c r="F201" s="242" t="s">
        <v>251</v>
      </c>
      <c r="H201" s="243">
        <v>32</v>
      </c>
      <c r="I201" s="244"/>
      <c r="L201" s="240"/>
      <c r="M201" s="245"/>
      <c r="N201" s="246"/>
      <c r="O201" s="246"/>
      <c r="P201" s="246"/>
      <c r="Q201" s="246"/>
      <c r="R201" s="246"/>
      <c r="S201" s="246"/>
      <c r="T201" s="247"/>
      <c r="AT201" s="241" t="s">
        <v>249</v>
      </c>
      <c r="AU201" s="241" t="s">
        <v>79</v>
      </c>
      <c r="AV201" s="13" t="s">
        <v>175</v>
      </c>
      <c r="AW201" s="13" t="s">
        <v>34</v>
      </c>
      <c r="AX201" s="13" t="s">
        <v>77</v>
      </c>
      <c r="AY201" s="241" t="s">
        <v>159</v>
      </c>
    </row>
    <row r="202" s="1" customFormat="1" ht="25.5" customHeight="1">
      <c r="B202" s="213"/>
      <c r="C202" s="214" t="s">
        <v>370</v>
      </c>
      <c r="D202" s="214" t="s">
        <v>162</v>
      </c>
      <c r="E202" s="215" t="s">
        <v>371</v>
      </c>
      <c r="F202" s="216" t="s">
        <v>372</v>
      </c>
      <c r="G202" s="217" t="s">
        <v>289</v>
      </c>
      <c r="H202" s="218">
        <v>157</v>
      </c>
      <c r="I202" s="219"/>
      <c r="J202" s="220">
        <f>ROUND(I202*H202,2)</f>
        <v>0</v>
      </c>
      <c r="K202" s="216" t="s">
        <v>166</v>
      </c>
      <c r="L202" s="47"/>
      <c r="M202" s="221" t="s">
        <v>5</v>
      </c>
      <c r="N202" s="222" t="s">
        <v>41</v>
      </c>
      <c r="O202" s="48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AR202" s="25" t="s">
        <v>175</v>
      </c>
      <c r="AT202" s="25" t="s">
        <v>162</v>
      </c>
      <c r="AU202" s="25" t="s">
        <v>79</v>
      </c>
      <c r="AY202" s="25" t="s">
        <v>159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25" t="s">
        <v>77</v>
      </c>
      <c r="BK202" s="225">
        <f>ROUND(I202*H202,2)</f>
        <v>0</v>
      </c>
      <c r="BL202" s="25" t="s">
        <v>175</v>
      </c>
      <c r="BM202" s="25" t="s">
        <v>373</v>
      </c>
    </row>
    <row r="203" s="14" customFormat="1">
      <c r="B203" s="248"/>
      <c r="D203" s="232" t="s">
        <v>249</v>
      </c>
      <c r="E203" s="249" t="s">
        <v>5</v>
      </c>
      <c r="F203" s="250" t="s">
        <v>374</v>
      </c>
      <c r="H203" s="249" t="s">
        <v>5</v>
      </c>
      <c r="I203" s="251"/>
      <c r="L203" s="248"/>
      <c r="M203" s="252"/>
      <c r="N203" s="253"/>
      <c r="O203" s="253"/>
      <c r="P203" s="253"/>
      <c r="Q203" s="253"/>
      <c r="R203" s="253"/>
      <c r="S203" s="253"/>
      <c r="T203" s="254"/>
      <c r="AT203" s="249" t="s">
        <v>249</v>
      </c>
      <c r="AU203" s="249" t="s">
        <v>79</v>
      </c>
      <c r="AV203" s="14" t="s">
        <v>77</v>
      </c>
      <c r="AW203" s="14" t="s">
        <v>34</v>
      </c>
      <c r="AX203" s="14" t="s">
        <v>70</v>
      </c>
      <c r="AY203" s="249" t="s">
        <v>159</v>
      </c>
    </row>
    <row r="204" s="12" customFormat="1">
      <c r="B204" s="231"/>
      <c r="D204" s="232" t="s">
        <v>249</v>
      </c>
      <c r="E204" s="233" t="s">
        <v>5</v>
      </c>
      <c r="F204" s="234" t="s">
        <v>298</v>
      </c>
      <c r="H204" s="235">
        <v>32</v>
      </c>
      <c r="I204" s="236"/>
      <c r="L204" s="231"/>
      <c r="M204" s="237"/>
      <c r="N204" s="238"/>
      <c r="O204" s="238"/>
      <c r="P204" s="238"/>
      <c r="Q204" s="238"/>
      <c r="R204" s="238"/>
      <c r="S204" s="238"/>
      <c r="T204" s="239"/>
      <c r="AT204" s="233" t="s">
        <v>249</v>
      </c>
      <c r="AU204" s="233" t="s">
        <v>79</v>
      </c>
      <c r="AV204" s="12" t="s">
        <v>79</v>
      </c>
      <c r="AW204" s="12" t="s">
        <v>34</v>
      </c>
      <c r="AX204" s="12" t="s">
        <v>70</v>
      </c>
      <c r="AY204" s="233" t="s">
        <v>159</v>
      </c>
    </row>
    <row r="205" s="14" customFormat="1">
      <c r="B205" s="248"/>
      <c r="D205" s="232" t="s">
        <v>249</v>
      </c>
      <c r="E205" s="249" t="s">
        <v>5</v>
      </c>
      <c r="F205" s="250" t="s">
        <v>375</v>
      </c>
      <c r="H205" s="249" t="s">
        <v>5</v>
      </c>
      <c r="I205" s="251"/>
      <c r="L205" s="248"/>
      <c r="M205" s="252"/>
      <c r="N205" s="253"/>
      <c r="O205" s="253"/>
      <c r="P205" s="253"/>
      <c r="Q205" s="253"/>
      <c r="R205" s="253"/>
      <c r="S205" s="253"/>
      <c r="T205" s="254"/>
      <c r="AT205" s="249" t="s">
        <v>249</v>
      </c>
      <c r="AU205" s="249" t="s">
        <v>79</v>
      </c>
      <c r="AV205" s="14" t="s">
        <v>77</v>
      </c>
      <c r="AW205" s="14" t="s">
        <v>34</v>
      </c>
      <c r="AX205" s="14" t="s">
        <v>70</v>
      </c>
      <c r="AY205" s="249" t="s">
        <v>159</v>
      </c>
    </row>
    <row r="206" s="12" customFormat="1">
      <c r="B206" s="231"/>
      <c r="D206" s="232" t="s">
        <v>249</v>
      </c>
      <c r="E206" s="233" t="s">
        <v>5</v>
      </c>
      <c r="F206" s="234" t="s">
        <v>353</v>
      </c>
      <c r="H206" s="235">
        <v>125</v>
      </c>
      <c r="I206" s="236"/>
      <c r="L206" s="231"/>
      <c r="M206" s="237"/>
      <c r="N206" s="238"/>
      <c r="O206" s="238"/>
      <c r="P206" s="238"/>
      <c r="Q206" s="238"/>
      <c r="R206" s="238"/>
      <c r="S206" s="238"/>
      <c r="T206" s="239"/>
      <c r="AT206" s="233" t="s">
        <v>249</v>
      </c>
      <c r="AU206" s="233" t="s">
        <v>79</v>
      </c>
      <c r="AV206" s="12" t="s">
        <v>79</v>
      </c>
      <c r="AW206" s="12" t="s">
        <v>34</v>
      </c>
      <c r="AX206" s="12" t="s">
        <v>70</v>
      </c>
      <c r="AY206" s="233" t="s">
        <v>159</v>
      </c>
    </row>
    <row r="207" s="13" customFormat="1">
      <c r="B207" s="240"/>
      <c r="D207" s="232" t="s">
        <v>249</v>
      </c>
      <c r="E207" s="241" t="s">
        <v>5</v>
      </c>
      <c r="F207" s="242" t="s">
        <v>251</v>
      </c>
      <c r="H207" s="243">
        <v>157</v>
      </c>
      <c r="I207" s="244"/>
      <c r="L207" s="240"/>
      <c r="M207" s="245"/>
      <c r="N207" s="246"/>
      <c r="O207" s="246"/>
      <c r="P207" s="246"/>
      <c r="Q207" s="246"/>
      <c r="R207" s="246"/>
      <c r="S207" s="246"/>
      <c r="T207" s="247"/>
      <c r="AT207" s="241" t="s">
        <v>249</v>
      </c>
      <c r="AU207" s="241" t="s">
        <v>79</v>
      </c>
      <c r="AV207" s="13" t="s">
        <v>175</v>
      </c>
      <c r="AW207" s="13" t="s">
        <v>34</v>
      </c>
      <c r="AX207" s="13" t="s">
        <v>77</v>
      </c>
      <c r="AY207" s="241" t="s">
        <v>159</v>
      </c>
    </row>
    <row r="208" s="1" customFormat="1" ht="25.5" customHeight="1">
      <c r="B208" s="213"/>
      <c r="C208" s="214" t="s">
        <v>376</v>
      </c>
      <c r="D208" s="214" t="s">
        <v>162</v>
      </c>
      <c r="E208" s="215" t="s">
        <v>377</v>
      </c>
      <c r="F208" s="216" t="s">
        <v>378</v>
      </c>
      <c r="G208" s="217" t="s">
        <v>289</v>
      </c>
      <c r="H208" s="218">
        <v>189</v>
      </c>
      <c r="I208" s="219"/>
      <c r="J208" s="220">
        <f>ROUND(I208*H208,2)</f>
        <v>0</v>
      </c>
      <c r="K208" s="216" t="s">
        <v>166</v>
      </c>
      <c r="L208" s="47"/>
      <c r="M208" s="221" t="s">
        <v>5</v>
      </c>
      <c r="N208" s="222" t="s">
        <v>41</v>
      </c>
      <c r="O208" s="48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AR208" s="25" t="s">
        <v>175</v>
      </c>
      <c r="AT208" s="25" t="s">
        <v>162</v>
      </c>
      <c r="AU208" s="25" t="s">
        <v>79</v>
      </c>
      <c r="AY208" s="25" t="s">
        <v>159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25" t="s">
        <v>77</v>
      </c>
      <c r="BK208" s="225">
        <f>ROUND(I208*H208,2)</f>
        <v>0</v>
      </c>
      <c r="BL208" s="25" t="s">
        <v>175</v>
      </c>
      <c r="BM208" s="25" t="s">
        <v>379</v>
      </c>
    </row>
    <row r="209" s="14" customFormat="1">
      <c r="B209" s="248"/>
      <c r="D209" s="232" t="s">
        <v>249</v>
      </c>
      <c r="E209" s="249" t="s">
        <v>5</v>
      </c>
      <c r="F209" s="250" t="s">
        <v>380</v>
      </c>
      <c r="H209" s="249" t="s">
        <v>5</v>
      </c>
      <c r="I209" s="251"/>
      <c r="L209" s="248"/>
      <c r="M209" s="252"/>
      <c r="N209" s="253"/>
      <c r="O209" s="253"/>
      <c r="P209" s="253"/>
      <c r="Q209" s="253"/>
      <c r="R209" s="253"/>
      <c r="S209" s="253"/>
      <c r="T209" s="254"/>
      <c r="AT209" s="249" t="s">
        <v>249</v>
      </c>
      <c r="AU209" s="249" t="s">
        <v>79</v>
      </c>
      <c r="AV209" s="14" t="s">
        <v>77</v>
      </c>
      <c r="AW209" s="14" t="s">
        <v>34</v>
      </c>
      <c r="AX209" s="14" t="s">
        <v>70</v>
      </c>
      <c r="AY209" s="249" t="s">
        <v>159</v>
      </c>
    </row>
    <row r="210" s="12" customFormat="1">
      <c r="B210" s="231"/>
      <c r="D210" s="232" t="s">
        <v>249</v>
      </c>
      <c r="E210" s="233" t="s">
        <v>5</v>
      </c>
      <c r="F210" s="234" t="s">
        <v>298</v>
      </c>
      <c r="H210" s="235">
        <v>32</v>
      </c>
      <c r="I210" s="236"/>
      <c r="L210" s="231"/>
      <c r="M210" s="237"/>
      <c r="N210" s="238"/>
      <c r="O210" s="238"/>
      <c r="P210" s="238"/>
      <c r="Q210" s="238"/>
      <c r="R210" s="238"/>
      <c r="S210" s="238"/>
      <c r="T210" s="239"/>
      <c r="AT210" s="233" t="s">
        <v>249</v>
      </c>
      <c r="AU210" s="233" t="s">
        <v>79</v>
      </c>
      <c r="AV210" s="12" t="s">
        <v>79</v>
      </c>
      <c r="AW210" s="12" t="s">
        <v>34</v>
      </c>
      <c r="AX210" s="12" t="s">
        <v>70</v>
      </c>
      <c r="AY210" s="233" t="s">
        <v>159</v>
      </c>
    </row>
    <row r="211" s="14" customFormat="1">
      <c r="B211" s="248"/>
      <c r="D211" s="232" t="s">
        <v>249</v>
      </c>
      <c r="E211" s="249" t="s">
        <v>5</v>
      </c>
      <c r="F211" s="250" t="s">
        <v>381</v>
      </c>
      <c r="H211" s="249" t="s">
        <v>5</v>
      </c>
      <c r="I211" s="251"/>
      <c r="L211" s="248"/>
      <c r="M211" s="252"/>
      <c r="N211" s="253"/>
      <c r="O211" s="253"/>
      <c r="P211" s="253"/>
      <c r="Q211" s="253"/>
      <c r="R211" s="253"/>
      <c r="S211" s="253"/>
      <c r="T211" s="254"/>
      <c r="AT211" s="249" t="s">
        <v>249</v>
      </c>
      <c r="AU211" s="249" t="s">
        <v>79</v>
      </c>
      <c r="AV211" s="14" t="s">
        <v>77</v>
      </c>
      <c r="AW211" s="14" t="s">
        <v>34</v>
      </c>
      <c r="AX211" s="14" t="s">
        <v>70</v>
      </c>
      <c r="AY211" s="249" t="s">
        <v>159</v>
      </c>
    </row>
    <row r="212" s="12" customFormat="1">
      <c r="B212" s="231"/>
      <c r="D212" s="232" t="s">
        <v>249</v>
      </c>
      <c r="E212" s="233" t="s">
        <v>5</v>
      </c>
      <c r="F212" s="234" t="s">
        <v>298</v>
      </c>
      <c r="H212" s="235">
        <v>32</v>
      </c>
      <c r="I212" s="236"/>
      <c r="L212" s="231"/>
      <c r="M212" s="237"/>
      <c r="N212" s="238"/>
      <c r="O212" s="238"/>
      <c r="P212" s="238"/>
      <c r="Q212" s="238"/>
      <c r="R212" s="238"/>
      <c r="S212" s="238"/>
      <c r="T212" s="239"/>
      <c r="AT212" s="233" t="s">
        <v>249</v>
      </c>
      <c r="AU212" s="233" t="s">
        <v>79</v>
      </c>
      <c r="AV212" s="12" t="s">
        <v>79</v>
      </c>
      <c r="AW212" s="12" t="s">
        <v>34</v>
      </c>
      <c r="AX212" s="12" t="s">
        <v>70</v>
      </c>
      <c r="AY212" s="233" t="s">
        <v>159</v>
      </c>
    </row>
    <row r="213" s="14" customFormat="1">
      <c r="B213" s="248"/>
      <c r="D213" s="232" t="s">
        <v>249</v>
      </c>
      <c r="E213" s="249" t="s">
        <v>5</v>
      </c>
      <c r="F213" s="250" t="s">
        <v>382</v>
      </c>
      <c r="H213" s="249" t="s">
        <v>5</v>
      </c>
      <c r="I213" s="251"/>
      <c r="L213" s="248"/>
      <c r="M213" s="252"/>
      <c r="N213" s="253"/>
      <c r="O213" s="253"/>
      <c r="P213" s="253"/>
      <c r="Q213" s="253"/>
      <c r="R213" s="253"/>
      <c r="S213" s="253"/>
      <c r="T213" s="254"/>
      <c r="AT213" s="249" t="s">
        <v>249</v>
      </c>
      <c r="AU213" s="249" t="s">
        <v>79</v>
      </c>
      <c r="AV213" s="14" t="s">
        <v>77</v>
      </c>
      <c r="AW213" s="14" t="s">
        <v>34</v>
      </c>
      <c r="AX213" s="14" t="s">
        <v>70</v>
      </c>
      <c r="AY213" s="249" t="s">
        <v>159</v>
      </c>
    </row>
    <row r="214" s="12" customFormat="1">
      <c r="B214" s="231"/>
      <c r="D214" s="232" t="s">
        <v>249</v>
      </c>
      <c r="E214" s="233" t="s">
        <v>5</v>
      </c>
      <c r="F214" s="234" t="s">
        <v>353</v>
      </c>
      <c r="H214" s="235">
        <v>125</v>
      </c>
      <c r="I214" s="236"/>
      <c r="L214" s="231"/>
      <c r="M214" s="237"/>
      <c r="N214" s="238"/>
      <c r="O214" s="238"/>
      <c r="P214" s="238"/>
      <c r="Q214" s="238"/>
      <c r="R214" s="238"/>
      <c r="S214" s="238"/>
      <c r="T214" s="239"/>
      <c r="AT214" s="233" t="s">
        <v>249</v>
      </c>
      <c r="AU214" s="233" t="s">
        <v>79</v>
      </c>
      <c r="AV214" s="12" t="s">
        <v>79</v>
      </c>
      <c r="AW214" s="12" t="s">
        <v>34</v>
      </c>
      <c r="AX214" s="12" t="s">
        <v>70</v>
      </c>
      <c r="AY214" s="233" t="s">
        <v>159</v>
      </c>
    </row>
    <row r="215" s="13" customFormat="1">
      <c r="B215" s="240"/>
      <c r="D215" s="232" t="s">
        <v>249</v>
      </c>
      <c r="E215" s="241" t="s">
        <v>5</v>
      </c>
      <c r="F215" s="242" t="s">
        <v>251</v>
      </c>
      <c r="H215" s="243">
        <v>189</v>
      </c>
      <c r="I215" s="244"/>
      <c r="L215" s="240"/>
      <c r="M215" s="245"/>
      <c r="N215" s="246"/>
      <c r="O215" s="246"/>
      <c r="P215" s="246"/>
      <c r="Q215" s="246"/>
      <c r="R215" s="246"/>
      <c r="S215" s="246"/>
      <c r="T215" s="247"/>
      <c r="AT215" s="241" t="s">
        <v>249</v>
      </c>
      <c r="AU215" s="241" t="s">
        <v>79</v>
      </c>
      <c r="AV215" s="13" t="s">
        <v>175</v>
      </c>
      <c r="AW215" s="13" t="s">
        <v>34</v>
      </c>
      <c r="AX215" s="13" t="s">
        <v>77</v>
      </c>
      <c r="AY215" s="241" t="s">
        <v>159</v>
      </c>
    </row>
    <row r="216" s="1" customFormat="1" ht="38.25" customHeight="1">
      <c r="B216" s="213"/>
      <c r="C216" s="214" t="s">
        <v>383</v>
      </c>
      <c r="D216" s="214" t="s">
        <v>162</v>
      </c>
      <c r="E216" s="215" t="s">
        <v>384</v>
      </c>
      <c r="F216" s="216" t="s">
        <v>385</v>
      </c>
      <c r="G216" s="217" t="s">
        <v>289</v>
      </c>
      <c r="H216" s="218">
        <v>157</v>
      </c>
      <c r="I216" s="219"/>
      <c r="J216" s="220">
        <f>ROUND(I216*H216,2)</f>
        <v>0</v>
      </c>
      <c r="K216" s="216" t="s">
        <v>166</v>
      </c>
      <c r="L216" s="47"/>
      <c r="M216" s="221" t="s">
        <v>5</v>
      </c>
      <c r="N216" s="222" t="s">
        <v>41</v>
      </c>
      <c r="O216" s="48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AR216" s="25" t="s">
        <v>175</v>
      </c>
      <c r="AT216" s="25" t="s">
        <v>162</v>
      </c>
      <c r="AU216" s="25" t="s">
        <v>79</v>
      </c>
      <c r="AY216" s="25" t="s">
        <v>159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25" t="s">
        <v>77</v>
      </c>
      <c r="BK216" s="225">
        <f>ROUND(I216*H216,2)</f>
        <v>0</v>
      </c>
      <c r="BL216" s="25" t="s">
        <v>175</v>
      </c>
      <c r="BM216" s="25" t="s">
        <v>386</v>
      </c>
    </row>
    <row r="217" s="14" customFormat="1">
      <c r="B217" s="248"/>
      <c r="D217" s="232" t="s">
        <v>249</v>
      </c>
      <c r="E217" s="249" t="s">
        <v>5</v>
      </c>
      <c r="F217" s="250" t="s">
        <v>387</v>
      </c>
      <c r="H217" s="249" t="s">
        <v>5</v>
      </c>
      <c r="I217" s="251"/>
      <c r="L217" s="248"/>
      <c r="M217" s="252"/>
      <c r="N217" s="253"/>
      <c r="O217" s="253"/>
      <c r="P217" s="253"/>
      <c r="Q217" s="253"/>
      <c r="R217" s="253"/>
      <c r="S217" s="253"/>
      <c r="T217" s="254"/>
      <c r="AT217" s="249" t="s">
        <v>249</v>
      </c>
      <c r="AU217" s="249" t="s">
        <v>79</v>
      </c>
      <c r="AV217" s="14" t="s">
        <v>77</v>
      </c>
      <c r="AW217" s="14" t="s">
        <v>34</v>
      </c>
      <c r="AX217" s="14" t="s">
        <v>70</v>
      </c>
      <c r="AY217" s="249" t="s">
        <v>159</v>
      </c>
    </row>
    <row r="218" s="14" customFormat="1">
      <c r="B218" s="248"/>
      <c r="D218" s="232" t="s">
        <v>249</v>
      </c>
      <c r="E218" s="249" t="s">
        <v>5</v>
      </c>
      <c r="F218" s="250" t="s">
        <v>297</v>
      </c>
      <c r="H218" s="249" t="s">
        <v>5</v>
      </c>
      <c r="I218" s="251"/>
      <c r="L218" s="248"/>
      <c r="M218" s="252"/>
      <c r="N218" s="253"/>
      <c r="O218" s="253"/>
      <c r="P218" s="253"/>
      <c r="Q218" s="253"/>
      <c r="R218" s="253"/>
      <c r="S218" s="253"/>
      <c r="T218" s="254"/>
      <c r="AT218" s="249" t="s">
        <v>249</v>
      </c>
      <c r="AU218" s="249" t="s">
        <v>79</v>
      </c>
      <c r="AV218" s="14" t="s">
        <v>77</v>
      </c>
      <c r="AW218" s="14" t="s">
        <v>34</v>
      </c>
      <c r="AX218" s="14" t="s">
        <v>70</v>
      </c>
      <c r="AY218" s="249" t="s">
        <v>159</v>
      </c>
    </row>
    <row r="219" s="12" customFormat="1">
      <c r="B219" s="231"/>
      <c r="D219" s="232" t="s">
        <v>249</v>
      </c>
      <c r="E219" s="233" t="s">
        <v>5</v>
      </c>
      <c r="F219" s="234" t="s">
        <v>298</v>
      </c>
      <c r="H219" s="235">
        <v>32</v>
      </c>
      <c r="I219" s="236"/>
      <c r="L219" s="231"/>
      <c r="M219" s="237"/>
      <c r="N219" s="238"/>
      <c r="O219" s="238"/>
      <c r="P219" s="238"/>
      <c r="Q219" s="238"/>
      <c r="R219" s="238"/>
      <c r="S219" s="238"/>
      <c r="T219" s="239"/>
      <c r="AT219" s="233" t="s">
        <v>249</v>
      </c>
      <c r="AU219" s="233" t="s">
        <v>79</v>
      </c>
      <c r="AV219" s="12" t="s">
        <v>79</v>
      </c>
      <c r="AW219" s="12" t="s">
        <v>34</v>
      </c>
      <c r="AX219" s="12" t="s">
        <v>70</v>
      </c>
      <c r="AY219" s="233" t="s">
        <v>159</v>
      </c>
    </row>
    <row r="220" s="14" customFormat="1">
      <c r="B220" s="248"/>
      <c r="D220" s="232" t="s">
        <v>249</v>
      </c>
      <c r="E220" s="249" t="s">
        <v>5</v>
      </c>
      <c r="F220" s="250" t="s">
        <v>382</v>
      </c>
      <c r="H220" s="249" t="s">
        <v>5</v>
      </c>
      <c r="I220" s="251"/>
      <c r="L220" s="248"/>
      <c r="M220" s="252"/>
      <c r="N220" s="253"/>
      <c r="O220" s="253"/>
      <c r="P220" s="253"/>
      <c r="Q220" s="253"/>
      <c r="R220" s="253"/>
      <c r="S220" s="253"/>
      <c r="T220" s="254"/>
      <c r="AT220" s="249" t="s">
        <v>249</v>
      </c>
      <c r="AU220" s="249" t="s">
        <v>79</v>
      </c>
      <c r="AV220" s="14" t="s">
        <v>77</v>
      </c>
      <c r="AW220" s="14" t="s">
        <v>34</v>
      </c>
      <c r="AX220" s="14" t="s">
        <v>70</v>
      </c>
      <c r="AY220" s="249" t="s">
        <v>159</v>
      </c>
    </row>
    <row r="221" s="12" customFormat="1">
      <c r="B221" s="231"/>
      <c r="D221" s="232" t="s">
        <v>249</v>
      </c>
      <c r="E221" s="233" t="s">
        <v>5</v>
      </c>
      <c r="F221" s="234" t="s">
        <v>353</v>
      </c>
      <c r="H221" s="235">
        <v>125</v>
      </c>
      <c r="I221" s="236"/>
      <c r="L221" s="231"/>
      <c r="M221" s="237"/>
      <c r="N221" s="238"/>
      <c r="O221" s="238"/>
      <c r="P221" s="238"/>
      <c r="Q221" s="238"/>
      <c r="R221" s="238"/>
      <c r="S221" s="238"/>
      <c r="T221" s="239"/>
      <c r="AT221" s="233" t="s">
        <v>249</v>
      </c>
      <c r="AU221" s="233" t="s">
        <v>79</v>
      </c>
      <c r="AV221" s="12" t="s">
        <v>79</v>
      </c>
      <c r="AW221" s="12" t="s">
        <v>34</v>
      </c>
      <c r="AX221" s="12" t="s">
        <v>70</v>
      </c>
      <c r="AY221" s="233" t="s">
        <v>159</v>
      </c>
    </row>
    <row r="222" s="13" customFormat="1">
      <c r="B222" s="240"/>
      <c r="D222" s="232" t="s">
        <v>249</v>
      </c>
      <c r="E222" s="241" t="s">
        <v>5</v>
      </c>
      <c r="F222" s="242" t="s">
        <v>251</v>
      </c>
      <c r="H222" s="243">
        <v>157</v>
      </c>
      <c r="I222" s="244"/>
      <c r="L222" s="240"/>
      <c r="M222" s="245"/>
      <c r="N222" s="246"/>
      <c r="O222" s="246"/>
      <c r="P222" s="246"/>
      <c r="Q222" s="246"/>
      <c r="R222" s="246"/>
      <c r="S222" s="246"/>
      <c r="T222" s="247"/>
      <c r="AT222" s="241" t="s">
        <v>249</v>
      </c>
      <c r="AU222" s="241" t="s">
        <v>79</v>
      </c>
      <c r="AV222" s="13" t="s">
        <v>175</v>
      </c>
      <c r="AW222" s="13" t="s">
        <v>34</v>
      </c>
      <c r="AX222" s="13" t="s">
        <v>77</v>
      </c>
      <c r="AY222" s="241" t="s">
        <v>159</v>
      </c>
    </row>
    <row r="223" s="1" customFormat="1" ht="25.5" customHeight="1">
      <c r="B223" s="213"/>
      <c r="C223" s="214" t="s">
        <v>388</v>
      </c>
      <c r="D223" s="214" t="s">
        <v>162</v>
      </c>
      <c r="E223" s="215" t="s">
        <v>389</v>
      </c>
      <c r="F223" s="216" t="s">
        <v>390</v>
      </c>
      <c r="G223" s="217" t="s">
        <v>289</v>
      </c>
      <c r="H223" s="218">
        <v>32</v>
      </c>
      <c r="I223" s="219"/>
      <c r="J223" s="220">
        <f>ROUND(I223*H223,2)</f>
        <v>0</v>
      </c>
      <c r="K223" s="216" t="s">
        <v>5</v>
      </c>
      <c r="L223" s="47"/>
      <c r="M223" s="221" t="s">
        <v>5</v>
      </c>
      <c r="N223" s="222" t="s">
        <v>41</v>
      </c>
      <c r="O223" s="48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AR223" s="25" t="s">
        <v>175</v>
      </c>
      <c r="AT223" s="25" t="s">
        <v>162</v>
      </c>
      <c r="AU223" s="25" t="s">
        <v>79</v>
      </c>
      <c r="AY223" s="25" t="s">
        <v>159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25" t="s">
        <v>77</v>
      </c>
      <c r="BK223" s="225">
        <f>ROUND(I223*H223,2)</f>
        <v>0</v>
      </c>
      <c r="BL223" s="25" t="s">
        <v>175</v>
      </c>
      <c r="BM223" s="25" t="s">
        <v>391</v>
      </c>
    </row>
    <row r="224" s="14" customFormat="1">
      <c r="B224" s="248"/>
      <c r="D224" s="232" t="s">
        <v>249</v>
      </c>
      <c r="E224" s="249" t="s">
        <v>5</v>
      </c>
      <c r="F224" s="250" t="s">
        <v>392</v>
      </c>
      <c r="H224" s="249" t="s">
        <v>5</v>
      </c>
      <c r="I224" s="251"/>
      <c r="L224" s="248"/>
      <c r="M224" s="252"/>
      <c r="N224" s="253"/>
      <c r="O224" s="253"/>
      <c r="P224" s="253"/>
      <c r="Q224" s="253"/>
      <c r="R224" s="253"/>
      <c r="S224" s="253"/>
      <c r="T224" s="254"/>
      <c r="AT224" s="249" t="s">
        <v>249</v>
      </c>
      <c r="AU224" s="249" t="s">
        <v>79</v>
      </c>
      <c r="AV224" s="14" t="s">
        <v>77</v>
      </c>
      <c r="AW224" s="14" t="s">
        <v>34</v>
      </c>
      <c r="AX224" s="14" t="s">
        <v>70</v>
      </c>
      <c r="AY224" s="249" t="s">
        <v>159</v>
      </c>
    </row>
    <row r="225" s="12" customFormat="1">
      <c r="B225" s="231"/>
      <c r="D225" s="232" t="s">
        <v>249</v>
      </c>
      <c r="E225" s="233" t="s">
        <v>5</v>
      </c>
      <c r="F225" s="234" t="s">
        <v>298</v>
      </c>
      <c r="H225" s="235">
        <v>32</v>
      </c>
      <c r="I225" s="236"/>
      <c r="L225" s="231"/>
      <c r="M225" s="237"/>
      <c r="N225" s="238"/>
      <c r="O225" s="238"/>
      <c r="P225" s="238"/>
      <c r="Q225" s="238"/>
      <c r="R225" s="238"/>
      <c r="S225" s="238"/>
      <c r="T225" s="239"/>
      <c r="AT225" s="233" t="s">
        <v>249</v>
      </c>
      <c r="AU225" s="233" t="s">
        <v>79</v>
      </c>
      <c r="AV225" s="12" t="s">
        <v>79</v>
      </c>
      <c r="AW225" s="12" t="s">
        <v>34</v>
      </c>
      <c r="AX225" s="12" t="s">
        <v>70</v>
      </c>
      <c r="AY225" s="233" t="s">
        <v>159</v>
      </c>
    </row>
    <row r="226" s="13" customFormat="1">
      <c r="B226" s="240"/>
      <c r="D226" s="232" t="s">
        <v>249</v>
      </c>
      <c r="E226" s="241" t="s">
        <v>5</v>
      </c>
      <c r="F226" s="242" t="s">
        <v>251</v>
      </c>
      <c r="H226" s="243">
        <v>32</v>
      </c>
      <c r="I226" s="244"/>
      <c r="L226" s="240"/>
      <c r="M226" s="245"/>
      <c r="N226" s="246"/>
      <c r="O226" s="246"/>
      <c r="P226" s="246"/>
      <c r="Q226" s="246"/>
      <c r="R226" s="246"/>
      <c r="S226" s="246"/>
      <c r="T226" s="247"/>
      <c r="AT226" s="241" t="s">
        <v>249</v>
      </c>
      <c r="AU226" s="241" t="s">
        <v>79</v>
      </c>
      <c r="AV226" s="13" t="s">
        <v>175</v>
      </c>
      <c r="AW226" s="13" t="s">
        <v>34</v>
      </c>
      <c r="AX226" s="13" t="s">
        <v>77</v>
      </c>
      <c r="AY226" s="241" t="s">
        <v>159</v>
      </c>
    </row>
    <row r="227" s="11" customFormat="1" ht="29.88" customHeight="1">
      <c r="B227" s="200"/>
      <c r="D227" s="201" t="s">
        <v>69</v>
      </c>
      <c r="E227" s="211" t="s">
        <v>194</v>
      </c>
      <c r="F227" s="211" t="s">
        <v>393</v>
      </c>
      <c r="I227" s="203"/>
      <c r="J227" s="212">
        <f>BK227</f>
        <v>0</v>
      </c>
      <c r="L227" s="200"/>
      <c r="M227" s="205"/>
      <c r="N227" s="206"/>
      <c r="O227" s="206"/>
      <c r="P227" s="207">
        <f>SUM(P228:P238)</f>
        <v>0</v>
      </c>
      <c r="Q227" s="206"/>
      <c r="R227" s="207">
        <f>SUM(R228:R238)</f>
        <v>20.780936000000001</v>
      </c>
      <c r="S227" s="206"/>
      <c r="T227" s="208">
        <f>SUM(T228:T238)</f>
        <v>0</v>
      </c>
      <c r="AR227" s="201" t="s">
        <v>77</v>
      </c>
      <c r="AT227" s="209" t="s">
        <v>69</v>
      </c>
      <c r="AU227" s="209" t="s">
        <v>77</v>
      </c>
      <c r="AY227" s="201" t="s">
        <v>159</v>
      </c>
      <c r="BK227" s="210">
        <f>SUM(BK228:BK238)</f>
        <v>0</v>
      </c>
    </row>
    <row r="228" s="1" customFormat="1" ht="25.5" customHeight="1">
      <c r="B228" s="213"/>
      <c r="C228" s="255" t="s">
        <v>394</v>
      </c>
      <c r="D228" s="255" t="s">
        <v>395</v>
      </c>
      <c r="E228" s="256" t="s">
        <v>396</v>
      </c>
      <c r="F228" s="257" t="s">
        <v>397</v>
      </c>
      <c r="G228" s="258" t="s">
        <v>398</v>
      </c>
      <c r="H228" s="259">
        <v>27.744</v>
      </c>
      <c r="I228" s="260"/>
      <c r="J228" s="261">
        <f>ROUND(I228*H228,2)</f>
        <v>0</v>
      </c>
      <c r="K228" s="257" t="s">
        <v>166</v>
      </c>
      <c r="L228" s="262"/>
      <c r="M228" s="263" t="s">
        <v>5</v>
      </c>
      <c r="N228" s="264" t="s">
        <v>41</v>
      </c>
      <c r="O228" s="48"/>
      <c r="P228" s="223">
        <f>O228*H228</f>
        <v>0</v>
      </c>
      <c r="Q228" s="223">
        <v>0.749</v>
      </c>
      <c r="R228" s="223">
        <f>Q228*H228</f>
        <v>20.780256000000001</v>
      </c>
      <c r="S228" s="223">
        <v>0</v>
      </c>
      <c r="T228" s="224">
        <f>S228*H228</f>
        <v>0</v>
      </c>
      <c r="AR228" s="25" t="s">
        <v>194</v>
      </c>
      <c r="AT228" s="25" t="s">
        <v>395</v>
      </c>
      <c r="AU228" s="25" t="s">
        <v>79</v>
      </c>
      <c r="AY228" s="25" t="s">
        <v>159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25" t="s">
        <v>77</v>
      </c>
      <c r="BK228" s="225">
        <f>ROUND(I228*H228,2)</f>
        <v>0</v>
      </c>
      <c r="BL228" s="25" t="s">
        <v>175</v>
      </c>
      <c r="BM228" s="25" t="s">
        <v>399</v>
      </c>
    </row>
    <row r="229" s="12" customFormat="1">
      <c r="B229" s="231"/>
      <c r="D229" s="232" t="s">
        <v>249</v>
      </c>
      <c r="E229" s="233" t="s">
        <v>5</v>
      </c>
      <c r="F229" s="234" t="s">
        <v>400</v>
      </c>
      <c r="H229" s="235">
        <v>27.744</v>
      </c>
      <c r="I229" s="236"/>
      <c r="L229" s="231"/>
      <c r="M229" s="237"/>
      <c r="N229" s="238"/>
      <c r="O229" s="238"/>
      <c r="P229" s="238"/>
      <c r="Q229" s="238"/>
      <c r="R229" s="238"/>
      <c r="S229" s="238"/>
      <c r="T229" s="239"/>
      <c r="AT229" s="233" t="s">
        <v>249</v>
      </c>
      <c r="AU229" s="233" t="s">
        <v>79</v>
      </c>
      <c r="AV229" s="12" t="s">
        <v>79</v>
      </c>
      <c r="AW229" s="12" t="s">
        <v>34</v>
      </c>
      <c r="AX229" s="12" t="s">
        <v>70</v>
      </c>
      <c r="AY229" s="233" t="s">
        <v>159</v>
      </c>
    </row>
    <row r="230" s="13" customFormat="1">
      <c r="B230" s="240"/>
      <c r="D230" s="232" t="s">
        <v>249</v>
      </c>
      <c r="E230" s="241" t="s">
        <v>5</v>
      </c>
      <c r="F230" s="242" t="s">
        <v>251</v>
      </c>
      <c r="H230" s="243">
        <v>27.744</v>
      </c>
      <c r="I230" s="244"/>
      <c r="L230" s="240"/>
      <c r="M230" s="245"/>
      <c r="N230" s="246"/>
      <c r="O230" s="246"/>
      <c r="P230" s="246"/>
      <c r="Q230" s="246"/>
      <c r="R230" s="246"/>
      <c r="S230" s="246"/>
      <c r="T230" s="247"/>
      <c r="AT230" s="241" t="s">
        <v>249</v>
      </c>
      <c r="AU230" s="241" t="s">
        <v>79</v>
      </c>
      <c r="AV230" s="13" t="s">
        <v>175</v>
      </c>
      <c r="AW230" s="13" t="s">
        <v>34</v>
      </c>
      <c r="AX230" s="13" t="s">
        <v>77</v>
      </c>
      <c r="AY230" s="241" t="s">
        <v>159</v>
      </c>
    </row>
    <row r="231" s="1" customFormat="1" ht="38.25" customHeight="1">
      <c r="B231" s="213"/>
      <c r="C231" s="214" t="s">
        <v>401</v>
      </c>
      <c r="D231" s="214" t="s">
        <v>162</v>
      </c>
      <c r="E231" s="215" t="s">
        <v>402</v>
      </c>
      <c r="F231" s="216" t="s">
        <v>403</v>
      </c>
      <c r="G231" s="217" t="s">
        <v>404</v>
      </c>
      <c r="H231" s="218">
        <v>68</v>
      </c>
      <c r="I231" s="219"/>
      <c r="J231" s="220">
        <f>ROUND(I231*H231,2)</f>
        <v>0</v>
      </c>
      <c r="K231" s="216" t="s">
        <v>166</v>
      </c>
      <c r="L231" s="47"/>
      <c r="M231" s="221" t="s">
        <v>5</v>
      </c>
      <c r="N231" s="222" t="s">
        <v>41</v>
      </c>
      <c r="O231" s="48"/>
      <c r="P231" s="223">
        <f>O231*H231</f>
        <v>0</v>
      </c>
      <c r="Q231" s="223">
        <v>1.0000000000000001E-05</v>
      </c>
      <c r="R231" s="223">
        <f>Q231*H231</f>
        <v>0.00068000000000000005</v>
      </c>
      <c r="S231" s="223">
        <v>0</v>
      </c>
      <c r="T231" s="224">
        <f>S231*H231</f>
        <v>0</v>
      </c>
      <c r="AR231" s="25" t="s">
        <v>175</v>
      </c>
      <c r="AT231" s="25" t="s">
        <v>162</v>
      </c>
      <c r="AU231" s="25" t="s">
        <v>79</v>
      </c>
      <c r="AY231" s="25" t="s">
        <v>159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5" t="s">
        <v>77</v>
      </c>
      <c r="BK231" s="225">
        <f>ROUND(I231*H231,2)</f>
        <v>0</v>
      </c>
      <c r="BL231" s="25" t="s">
        <v>175</v>
      </c>
      <c r="BM231" s="25" t="s">
        <v>405</v>
      </c>
    </row>
    <row r="232" s="14" customFormat="1">
      <c r="B232" s="248"/>
      <c r="D232" s="232" t="s">
        <v>249</v>
      </c>
      <c r="E232" s="249" t="s">
        <v>5</v>
      </c>
      <c r="F232" s="250" t="s">
        <v>406</v>
      </c>
      <c r="H232" s="249" t="s">
        <v>5</v>
      </c>
      <c r="I232" s="251"/>
      <c r="L232" s="248"/>
      <c r="M232" s="252"/>
      <c r="N232" s="253"/>
      <c r="O232" s="253"/>
      <c r="P232" s="253"/>
      <c r="Q232" s="253"/>
      <c r="R232" s="253"/>
      <c r="S232" s="253"/>
      <c r="T232" s="254"/>
      <c r="AT232" s="249" t="s">
        <v>249</v>
      </c>
      <c r="AU232" s="249" t="s">
        <v>79</v>
      </c>
      <c r="AV232" s="14" t="s">
        <v>77</v>
      </c>
      <c r="AW232" s="14" t="s">
        <v>34</v>
      </c>
      <c r="AX232" s="14" t="s">
        <v>70</v>
      </c>
      <c r="AY232" s="249" t="s">
        <v>159</v>
      </c>
    </row>
    <row r="233" s="12" customFormat="1">
      <c r="B233" s="231"/>
      <c r="D233" s="232" t="s">
        <v>249</v>
      </c>
      <c r="E233" s="233" t="s">
        <v>5</v>
      </c>
      <c r="F233" s="234" t="s">
        <v>407</v>
      </c>
      <c r="H233" s="235">
        <v>68</v>
      </c>
      <c r="I233" s="236"/>
      <c r="L233" s="231"/>
      <c r="M233" s="237"/>
      <c r="N233" s="238"/>
      <c r="O233" s="238"/>
      <c r="P233" s="238"/>
      <c r="Q233" s="238"/>
      <c r="R233" s="238"/>
      <c r="S233" s="238"/>
      <c r="T233" s="239"/>
      <c r="AT233" s="233" t="s">
        <v>249</v>
      </c>
      <c r="AU233" s="233" t="s">
        <v>79</v>
      </c>
      <c r="AV233" s="12" t="s">
        <v>79</v>
      </c>
      <c r="AW233" s="12" t="s">
        <v>34</v>
      </c>
      <c r="AX233" s="12" t="s">
        <v>70</v>
      </c>
      <c r="AY233" s="233" t="s">
        <v>159</v>
      </c>
    </row>
    <row r="234" s="13" customFormat="1">
      <c r="B234" s="240"/>
      <c r="D234" s="232" t="s">
        <v>249</v>
      </c>
      <c r="E234" s="241" t="s">
        <v>5</v>
      </c>
      <c r="F234" s="242" t="s">
        <v>251</v>
      </c>
      <c r="H234" s="243">
        <v>68</v>
      </c>
      <c r="I234" s="244"/>
      <c r="L234" s="240"/>
      <c r="M234" s="245"/>
      <c r="N234" s="246"/>
      <c r="O234" s="246"/>
      <c r="P234" s="246"/>
      <c r="Q234" s="246"/>
      <c r="R234" s="246"/>
      <c r="S234" s="246"/>
      <c r="T234" s="247"/>
      <c r="AT234" s="241" t="s">
        <v>249</v>
      </c>
      <c r="AU234" s="241" t="s">
        <v>79</v>
      </c>
      <c r="AV234" s="13" t="s">
        <v>175</v>
      </c>
      <c r="AW234" s="13" t="s">
        <v>34</v>
      </c>
      <c r="AX234" s="13" t="s">
        <v>77</v>
      </c>
      <c r="AY234" s="241" t="s">
        <v>159</v>
      </c>
    </row>
    <row r="235" s="1" customFormat="1" ht="25.5" customHeight="1">
      <c r="B235" s="213"/>
      <c r="C235" s="214" t="s">
        <v>408</v>
      </c>
      <c r="D235" s="214" t="s">
        <v>162</v>
      </c>
      <c r="E235" s="215" t="s">
        <v>409</v>
      </c>
      <c r="F235" s="216" t="s">
        <v>410</v>
      </c>
      <c r="G235" s="217" t="s">
        <v>247</v>
      </c>
      <c r="H235" s="218">
        <v>36.039999999999999</v>
      </c>
      <c r="I235" s="219"/>
      <c r="J235" s="220">
        <f>ROUND(I235*H235,2)</f>
        <v>0</v>
      </c>
      <c r="K235" s="216" t="s">
        <v>166</v>
      </c>
      <c r="L235" s="47"/>
      <c r="M235" s="221" t="s">
        <v>5</v>
      </c>
      <c r="N235" s="222" t="s">
        <v>41</v>
      </c>
      <c r="O235" s="48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AR235" s="25" t="s">
        <v>175</v>
      </c>
      <c r="AT235" s="25" t="s">
        <v>162</v>
      </c>
      <c r="AU235" s="25" t="s">
        <v>79</v>
      </c>
      <c r="AY235" s="25" t="s">
        <v>159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25" t="s">
        <v>77</v>
      </c>
      <c r="BK235" s="225">
        <f>ROUND(I235*H235,2)</f>
        <v>0</v>
      </c>
      <c r="BL235" s="25" t="s">
        <v>175</v>
      </c>
      <c r="BM235" s="25" t="s">
        <v>411</v>
      </c>
    </row>
    <row r="236" s="14" customFormat="1">
      <c r="B236" s="248"/>
      <c r="D236" s="232" t="s">
        <v>249</v>
      </c>
      <c r="E236" s="249" t="s">
        <v>5</v>
      </c>
      <c r="F236" s="250" t="s">
        <v>317</v>
      </c>
      <c r="H236" s="249" t="s">
        <v>5</v>
      </c>
      <c r="I236" s="251"/>
      <c r="L236" s="248"/>
      <c r="M236" s="252"/>
      <c r="N236" s="253"/>
      <c r="O236" s="253"/>
      <c r="P236" s="253"/>
      <c r="Q236" s="253"/>
      <c r="R236" s="253"/>
      <c r="S236" s="253"/>
      <c r="T236" s="254"/>
      <c r="AT236" s="249" t="s">
        <v>249</v>
      </c>
      <c r="AU236" s="249" t="s">
        <v>79</v>
      </c>
      <c r="AV236" s="14" t="s">
        <v>77</v>
      </c>
      <c r="AW236" s="14" t="s">
        <v>34</v>
      </c>
      <c r="AX236" s="14" t="s">
        <v>70</v>
      </c>
      <c r="AY236" s="249" t="s">
        <v>159</v>
      </c>
    </row>
    <row r="237" s="12" customFormat="1">
      <c r="B237" s="231"/>
      <c r="D237" s="232" t="s">
        <v>249</v>
      </c>
      <c r="E237" s="233" t="s">
        <v>5</v>
      </c>
      <c r="F237" s="234" t="s">
        <v>412</v>
      </c>
      <c r="H237" s="235">
        <v>36.039999999999999</v>
      </c>
      <c r="I237" s="236"/>
      <c r="L237" s="231"/>
      <c r="M237" s="237"/>
      <c r="N237" s="238"/>
      <c r="O237" s="238"/>
      <c r="P237" s="238"/>
      <c r="Q237" s="238"/>
      <c r="R237" s="238"/>
      <c r="S237" s="238"/>
      <c r="T237" s="239"/>
      <c r="AT237" s="233" t="s">
        <v>249</v>
      </c>
      <c r="AU237" s="233" t="s">
        <v>79</v>
      </c>
      <c r="AV237" s="12" t="s">
        <v>79</v>
      </c>
      <c r="AW237" s="12" t="s">
        <v>34</v>
      </c>
      <c r="AX237" s="12" t="s">
        <v>70</v>
      </c>
      <c r="AY237" s="233" t="s">
        <v>159</v>
      </c>
    </row>
    <row r="238" s="13" customFormat="1">
      <c r="B238" s="240"/>
      <c r="D238" s="232" t="s">
        <v>249</v>
      </c>
      <c r="E238" s="241" t="s">
        <v>5</v>
      </c>
      <c r="F238" s="242" t="s">
        <v>251</v>
      </c>
      <c r="H238" s="243">
        <v>36.039999999999999</v>
      </c>
      <c r="I238" s="244"/>
      <c r="L238" s="240"/>
      <c r="M238" s="245"/>
      <c r="N238" s="246"/>
      <c r="O238" s="246"/>
      <c r="P238" s="246"/>
      <c r="Q238" s="246"/>
      <c r="R238" s="246"/>
      <c r="S238" s="246"/>
      <c r="T238" s="247"/>
      <c r="AT238" s="241" t="s">
        <v>249</v>
      </c>
      <c r="AU238" s="241" t="s">
        <v>79</v>
      </c>
      <c r="AV238" s="13" t="s">
        <v>175</v>
      </c>
      <c r="AW238" s="13" t="s">
        <v>34</v>
      </c>
      <c r="AX238" s="13" t="s">
        <v>77</v>
      </c>
      <c r="AY238" s="241" t="s">
        <v>159</v>
      </c>
    </row>
    <row r="239" s="11" customFormat="1" ht="29.88" customHeight="1">
      <c r="B239" s="200"/>
      <c r="D239" s="201" t="s">
        <v>69</v>
      </c>
      <c r="E239" s="211" t="s">
        <v>198</v>
      </c>
      <c r="F239" s="211" t="s">
        <v>413</v>
      </c>
      <c r="I239" s="203"/>
      <c r="J239" s="212">
        <f>BK239</f>
        <v>0</v>
      </c>
      <c r="L239" s="200"/>
      <c r="M239" s="205"/>
      <c r="N239" s="206"/>
      <c r="O239" s="206"/>
      <c r="P239" s="207">
        <f>SUM(P240:P296)</f>
        <v>0</v>
      </c>
      <c r="Q239" s="206"/>
      <c r="R239" s="207">
        <f>SUM(R240:R296)</f>
        <v>29.732250000000004</v>
      </c>
      <c r="S239" s="206"/>
      <c r="T239" s="208">
        <f>SUM(T240:T296)</f>
        <v>9.3649999999999984</v>
      </c>
      <c r="AR239" s="201" t="s">
        <v>77</v>
      </c>
      <c r="AT239" s="209" t="s">
        <v>69</v>
      </c>
      <c r="AU239" s="209" t="s">
        <v>77</v>
      </c>
      <c r="AY239" s="201" t="s">
        <v>159</v>
      </c>
      <c r="BK239" s="210">
        <f>SUM(BK240:BK296)</f>
        <v>0</v>
      </c>
    </row>
    <row r="240" s="1" customFormat="1" ht="16.5" customHeight="1">
      <c r="B240" s="213"/>
      <c r="C240" s="214" t="s">
        <v>414</v>
      </c>
      <c r="D240" s="214" t="s">
        <v>162</v>
      </c>
      <c r="E240" s="215" t="s">
        <v>415</v>
      </c>
      <c r="F240" s="216" t="s">
        <v>416</v>
      </c>
      <c r="G240" s="217" t="s">
        <v>404</v>
      </c>
      <c r="H240" s="218">
        <v>32</v>
      </c>
      <c r="I240" s="219"/>
      <c r="J240" s="220">
        <f>ROUND(I240*H240,2)</f>
        <v>0</v>
      </c>
      <c r="K240" s="216" t="s">
        <v>166</v>
      </c>
      <c r="L240" s="47"/>
      <c r="M240" s="221" t="s">
        <v>5</v>
      </c>
      <c r="N240" s="222" t="s">
        <v>41</v>
      </c>
      <c r="O240" s="48"/>
      <c r="P240" s="223">
        <f>O240*H240</f>
        <v>0</v>
      </c>
      <c r="Q240" s="223">
        <v>0.69532000000000005</v>
      </c>
      <c r="R240" s="223">
        <f>Q240*H240</f>
        <v>22.250240000000002</v>
      </c>
      <c r="S240" s="223">
        <v>0</v>
      </c>
      <c r="T240" s="224">
        <f>S240*H240</f>
        <v>0</v>
      </c>
      <c r="AR240" s="25" t="s">
        <v>175</v>
      </c>
      <c r="AT240" s="25" t="s">
        <v>162</v>
      </c>
      <c r="AU240" s="25" t="s">
        <v>79</v>
      </c>
      <c r="AY240" s="25" t="s">
        <v>159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25" t="s">
        <v>77</v>
      </c>
      <c r="BK240" s="225">
        <f>ROUND(I240*H240,2)</f>
        <v>0</v>
      </c>
      <c r="BL240" s="25" t="s">
        <v>175</v>
      </c>
      <c r="BM240" s="25" t="s">
        <v>417</v>
      </c>
    </row>
    <row r="241" s="14" customFormat="1">
      <c r="B241" s="248"/>
      <c r="D241" s="232" t="s">
        <v>249</v>
      </c>
      <c r="E241" s="249" t="s">
        <v>5</v>
      </c>
      <c r="F241" s="250" t="s">
        <v>418</v>
      </c>
      <c r="H241" s="249" t="s">
        <v>5</v>
      </c>
      <c r="I241" s="251"/>
      <c r="L241" s="248"/>
      <c r="M241" s="252"/>
      <c r="N241" s="253"/>
      <c r="O241" s="253"/>
      <c r="P241" s="253"/>
      <c r="Q241" s="253"/>
      <c r="R241" s="253"/>
      <c r="S241" s="253"/>
      <c r="T241" s="254"/>
      <c r="AT241" s="249" t="s">
        <v>249</v>
      </c>
      <c r="AU241" s="249" t="s">
        <v>79</v>
      </c>
      <c r="AV241" s="14" t="s">
        <v>77</v>
      </c>
      <c r="AW241" s="14" t="s">
        <v>34</v>
      </c>
      <c r="AX241" s="14" t="s">
        <v>70</v>
      </c>
      <c r="AY241" s="249" t="s">
        <v>159</v>
      </c>
    </row>
    <row r="242" s="12" customFormat="1">
      <c r="B242" s="231"/>
      <c r="D242" s="232" t="s">
        <v>249</v>
      </c>
      <c r="E242" s="233" t="s">
        <v>5</v>
      </c>
      <c r="F242" s="234" t="s">
        <v>419</v>
      </c>
      <c r="H242" s="235">
        <v>8</v>
      </c>
      <c r="I242" s="236"/>
      <c r="L242" s="231"/>
      <c r="M242" s="237"/>
      <c r="N242" s="238"/>
      <c r="O242" s="238"/>
      <c r="P242" s="238"/>
      <c r="Q242" s="238"/>
      <c r="R242" s="238"/>
      <c r="S242" s="238"/>
      <c r="T242" s="239"/>
      <c r="AT242" s="233" t="s">
        <v>249</v>
      </c>
      <c r="AU242" s="233" t="s">
        <v>79</v>
      </c>
      <c r="AV242" s="12" t="s">
        <v>79</v>
      </c>
      <c r="AW242" s="12" t="s">
        <v>34</v>
      </c>
      <c r="AX242" s="12" t="s">
        <v>70</v>
      </c>
      <c r="AY242" s="233" t="s">
        <v>159</v>
      </c>
    </row>
    <row r="243" s="14" customFormat="1">
      <c r="B243" s="248"/>
      <c r="D243" s="232" t="s">
        <v>249</v>
      </c>
      <c r="E243" s="249" t="s">
        <v>5</v>
      </c>
      <c r="F243" s="250" t="s">
        <v>420</v>
      </c>
      <c r="H243" s="249" t="s">
        <v>5</v>
      </c>
      <c r="I243" s="251"/>
      <c r="L243" s="248"/>
      <c r="M243" s="252"/>
      <c r="N243" s="253"/>
      <c r="O243" s="253"/>
      <c r="P243" s="253"/>
      <c r="Q243" s="253"/>
      <c r="R243" s="253"/>
      <c r="S243" s="253"/>
      <c r="T243" s="254"/>
      <c r="AT243" s="249" t="s">
        <v>249</v>
      </c>
      <c r="AU243" s="249" t="s">
        <v>79</v>
      </c>
      <c r="AV243" s="14" t="s">
        <v>77</v>
      </c>
      <c r="AW243" s="14" t="s">
        <v>34</v>
      </c>
      <c r="AX243" s="14" t="s">
        <v>70</v>
      </c>
      <c r="AY243" s="249" t="s">
        <v>159</v>
      </c>
    </row>
    <row r="244" s="12" customFormat="1">
      <c r="B244" s="231"/>
      <c r="D244" s="232" t="s">
        <v>249</v>
      </c>
      <c r="E244" s="233" t="s">
        <v>5</v>
      </c>
      <c r="F244" s="234" t="s">
        <v>421</v>
      </c>
      <c r="H244" s="235">
        <v>24</v>
      </c>
      <c r="I244" s="236"/>
      <c r="L244" s="231"/>
      <c r="M244" s="237"/>
      <c r="N244" s="238"/>
      <c r="O244" s="238"/>
      <c r="P244" s="238"/>
      <c r="Q244" s="238"/>
      <c r="R244" s="238"/>
      <c r="S244" s="238"/>
      <c r="T244" s="239"/>
      <c r="AT244" s="233" t="s">
        <v>249</v>
      </c>
      <c r="AU244" s="233" t="s">
        <v>79</v>
      </c>
      <c r="AV244" s="12" t="s">
        <v>79</v>
      </c>
      <c r="AW244" s="12" t="s">
        <v>34</v>
      </c>
      <c r="AX244" s="12" t="s">
        <v>70</v>
      </c>
      <c r="AY244" s="233" t="s">
        <v>159</v>
      </c>
    </row>
    <row r="245" s="13" customFormat="1">
      <c r="B245" s="240"/>
      <c r="D245" s="232" t="s">
        <v>249</v>
      </c>
      <c r="E245" s="241" t="s">
        <v>5</v>
      </c>
      <c r="F245" s="242" t="s">
        <v>251</v>
      </c>
      <c r="H245" s="243">
        <v>32</v>
      </c>
      <c r="I245" s="244"/>
      <c r="L245" s="240"/>
      <c r="M245" s="245"/>
      <c r="N245" s="246"/>
      <c r="O245" s="246"/>
      <c r="P245" s="246"/>
      <c r="Q245" s="246"/>
      <c r="R245" s="246"/>
      <c r="S245" s="246"/>
      <c r="T245" s="247"/>
      <c r="AT245" s="241" t="s">
        <v>249</v>
      </c>
      <c r="AU245" s="241" t="s">
        <v>79</v>
      </c>
      <c r="AV245" s="13" t="s">
        <v>175</v>
      </c>
      <c r="AW245" s="13" t="s">
        <v>34</v>
      </c>
      <c r="AX245" s="13" t="s">
        <v>77</v>
      </c>
      <c r="AY245" s="241" t="s">
        <v>159</v>
      </c>
    </row>
    <row r="246" s="1" customFormat="1" ht="25.5" customHeight="1">
      <c r="B246" s="213"/>
      <c r="C246" s="214" t="s">
        <v>422</v>
      </c>
      <c r="D246" s="214" t="s">
        <v>162</v>
      </c>
      <c r="E246" s="215" t="s">
        <v>423</v>
      </c>
      <c r="F246" s="216" t="s">
        <v>424</v>
      </c>
      <c r="G246" s="217" t="s">
        <v>398</v>
      </c>
      <c r="H246" s="218">
        <v>4</v>
      </c>
      <c r="I246" s="219"/>
      <c r="J246" s="220">
        <f>ROUND(I246*H246,2)</f>
        <v>0</v>
      </c>
      <c r="K246" s="216" t="s">
        <v>166</v>
      </c>
      <c r="L246" s="47"/>
      <c r="M246" s="221" t="s">
        <v>5</v>
      </c>
      <c r="N246" s="222" t="s">
        <v>41</v>
      </c>
      <c r="O246" s="48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AR246" s="25" t="s">
        <v>175</v>
      </c>
      <c r="AT246" s="25" t="s">
        <v>162</v>
      </c>
      <c r="AU246" s="25" t="s">
        <v>79</v>
      </c>
      <c r="AY246" s="25" t="s">
        <v>159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25" t="s">
        <v>77</v>
      </c>
      <c r="BK246" s="225">
        <f>ROUND(I246*H246,2)</f>
        <v>0</v>
      </c>
      <c r="BL246" s="25" t="s">
        <v>175</v>
      </c>
      <c r="BM246" s="25" t="s">
        <v>425</v>
      </c>
    </row>
    <row r="247" s="1" customFormat="1" ht="16.5" customHeight="1">
      <c r="B247" s="213"/>
      <c r="C247" s="255" t="s">
        <v>426</v>
      </c>
      <c r="D247" s="255" t="s">
        <v>395</v>
      </c>
      <c r="E247" s="256" t="s">
        <v>427</v>
      </c>
      <c r="F247" s="257" t="s">
        <v>428</v>
      </c>
      <c r="G247" s="258" t="s">
        <v>398</v>
      </c>
      <c r="H247" s="259">
        <v>4</v>
      </c>
      <c r="I247" s="260"/>
      <c r="J247" s="261">
        <f>ROUND(I247*H247,2)</f>
        <v>0</v>
      </c>
      <c r="K247" s="257" t="s">
        <v>166</v>
      </c>
      <c r="L247" s="262"/>
      <c r="M247" s="263" t="s">
        <v>5</v>
      </c>
      <c r="N247" s="264" t="s">
        <v>41</v>
      </c>
      <c r="O247" s="48"/>
      <c r="P247" s="223">
        <f>O247*H247</f>
        <v>0</v>
      </c>
      <c r="Q247" s="223">
        <v>0.0022000000000000001</v>
      </c>
      <c r="R247" s="223">
        <f>Q247*H247</f>
        <v>0.0088000000000000005</v>
      </c>
      <c r="S247" s="223">
        <v>0</v>
      </c>
      <c r="T247" s="224">
        <f>S247*H247</f>
        <v>0</v>
      </c>
      <c r="AR247" s="25" t="s">
        <v>194</v>
      </c>
      <c r="AT247" s="25" t="s">
        <v>395</v>
      </c>
      <c r="AU247" s="25" t="s">
        <v>79</v>
      </c>
      <c r="AY247" s="25" t="s">
        <v>159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25" t="s">
        <v>77</v>
      </c>
      <c r="BK247" s="225">
        <f>ROUND(I247*H247,2)</f>
        <v>0</v>
      </c>
      <c r="BL247" s="25" t="s">
        <v>175</v>
      </c>
      <c r="BM247" s="25" t="s">
        <v>429</v>
      </c>
    </row>
    <row r="248" s="1" customFormat="1" ht="25.5" customHeight="1">
      <c r="B248" s="213"/>
      <c r="C248" s="214" t="s">
        <v>298</v>
      </c>
      <c r="D248" s="214" t="s">
        <v>162</v>
      </c>
      <c r="E248" s="215" t="s">
        <v>430</v>
      </c>
      <c r="F248" s="216" t="s">
        <v>431</v>
      </c>
      <c r="G248" s="217" t="s">
        <v>398</v>
      </c>
      <c r="H248" s="218">
        <v>3</v>
      </c>
      <c r="I248" s="219"/>
      <c r="J248" s="220">
        <f>ROUND(I248*H248,2)</f>
        <v>0</v>
      </c>
      <c r="K248" s="216" t="s">
        <v>166</v>
      </c>
      <c r="L248" s="47"/>
      <c r="M248" s="221" t="s">
        <v>5</v>
      </c>
      <c r="N248" s="222" t="s">
        <v>41</v>
      </c>
      <c r="O248" s="48"/>
      <c r="P248" s="223">
        <f>O248*H248</f>
        <v>0</v>
      </c>
      <c r="Q248" s="223">
        <v>0.00069999999999999999</v>
      </c>
      <c r="R248" s="223">
        <f>Q248*H248</f>
        <v>0.0020999999999999999</v>
      </c>
      <c r="S248" s="223">
        <v>0</v>
      </c>
      <c r="T248" s="224">
        <f>S248*H248</f>
        <v>0</v>
      </c>
      <c r="AR248" s="25" t="s">
        <v>175</v>
      </c>
      <c r="AT248" s="25" t="s">
        <v>162</v>
      </c>
      <c r="AU248" s="25" t="s">
        <v>79</v>
      </c>
      <c r="AY248" s="25" t="s">
        <v>159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5" t="s">
        <v>77</v>
      </c>
      <c r="BK248" s="225">
        <f>ROUND(I248*H248,2)</f>
        <v>0</v>
      </c>
      <c r="BL248" s="25" t="s">
        <v>175</v>
      </c>
      <c r="BM248" s="25" t="s">
        <v>432</v>
      </c>
    </row>
    <row r="249" s="14" customFormat="1">
      <c r="B249" s="248"/>
      <c r="D249" s="232" t="s">
        <v>249</v>
      </c>
      <c r="E249" s="249" t="s">
        <v>5</v>
      </c>
      <c r="F249" s="250" t="s">
        <v>433</v>
      </c>
      <c r="H249" s="249" t="s">
        <v>5</v>
      </c>
      <c r="I249" s="251"/>
      <c r="L249" s="248"/>
      <c r="M249" s="252"/>
      <c r="N249" s="253"/>
      <c r="O249" s="253"/>
      <c r="P249" s="253"/>
      <c r="Q249" s="253"/>
      <c r="R249" s="253"/>
      <c r="S249" s="253"/>
      <c r="T249" s="254"/>
      <c r="AT249" s="249" t="s">
        <v>249</v>
      </c>
      <c r="AU249" s="249" t="s">
        <v>79</v>
      </c>
      <c r="AV249" s="14" t="s">
        <v>77</v>
      </c>
      <c r="AW249" s="14" t="s">
        <v>34</v>
      </c>
      <c r="AX249" s="14" t="s">
        <v>70</v>
      </c>
      <c r="AY249" s="249" t="s">
        <v>159</v>
      </c>
    </row>
    <row r="250" s="12" customFormat="1">
      <c r="B250" s="231"/>
      <c r="D250" s="232" t="s">
        <v>249</v>
      </c>
      <c r="E250" s="233" t="s">
        <v>5</v>
      </c>
      <c r="F250" s="234" t="s">
        <v>77</v>
      </c>
      <c r="H250" s="235">
        <v>1</v>
      </c>
      <c r="I250" s="236"/>
      <c r="L250" s="231"/>
      <c r="M250" s="237"/>
      <c r="N250" s="238"/>
      <c r="O250" s="238"/>
      <c r="P250" s="238"/>
      <c r="Q250" s="238"/>
      <c r="R250" s="238"/>
      <c r="S250" s="238"/>
      <c r="T250" s="239"/>
      <c r="AT250" s="233" t="s">
        <v>249</v>
      </c>
      <c r="AU250" s="233" t="s">
        <v>79</v>
      </c>
      <c r="AV250" s="12" t="s">
        <v>79</v>
      </c>
      <c r="AW250" s="12" t="s">
        <v>34</v>
      </c>
      <c r="AX250" s="12" t="s">
        <v>70</v>
      </c>
      <c r="AY250" s="233" t="s">
        <v>159</v>
      </c>
    </row>
    <row r="251" s="14" customFormat="1">
      <c r="B251" s="248"/>
      <c r="D251" s="232" t="s">
        <v>249</v>
      </c>
      <c r="E251" s="249" t="s">
        <v>5</v>
      </c>
      <c r="F251" s="250" t="s">
        <v>434</v>
      </c>
      <c r="H251" s="249" t="s">
        <v>5</v>
      </c>
      <c r="I251" s="251"/>
      <c r="L251" s="248"/>
      <c r="M251" s="252"/>
      <c r="N251" s="253"/>
      <c r="O251" s="253"/>
      <c r="P251" s="253"/>
      <c r="Q251" s="253"/>
      <c r="R251" s="253"/>
      <c r="S251" s="253"/>
      <c r="T251" s="254"/>
      <c r="AT251" s="249" t="s">
        <v>249</v>
      </c>
      <c r="AU251" s="249" t="s">
        <v>79</v>
      </c>
      <c r="AV251" s="14" t="s">
        <v>77</v>
      </c>
      <c r="AW251" s="14" t="s">
        <v>34</v>
      </c>
      <c r="AX251" s="14" t="s">
        <v>70</v>
      </c>
      <c r="AY251" s="249" t="s">
        <v>159</v>
      </c>
    </row>
    <row r="252" s="12" customFormat="1">
      <c r="B252" s="231"/>
      <c r="D252" s="232" t="s">
        <v>249</v>
      </c>
      <c r="E252" s="233" t="s">
        <v>5</v>
      </c>
      <c r="F252" s="234" t="s">
        <v>79</v>
      </c>
      <c r="H252" s="235">
        <v>2</v>
      </c>
      <c r="I252" s="236"/>
      <c r="L252" s="231"/>
      <c r="M252" s="237"/>
      <c r="N252" s="238"/>
      <c r="O252" s="238"/>
      <c r="P252" s="238"/>
      <c r="Q252" s="238"/>
      <c r="R252" s="238"/>
      <c r="S252" s="238"/>
      <c r="T252" s="239"/>
      <c r="AT252" s="233" t="s">
        <v>249</v>
      </c>
      <c r="AU252" s="233" t="s">
        <v>79</v>
      </c>
      <c r="AV252" s="12" t="s">
        <v>79</v>
      </c>
      <c r="AW252" s="12" t="s">
        <v>34</v>
      </c>
      <c r="AX252" s="12" t="s">
        <v>70</v>
      </c>
      <c r="AY252" s="233" t="s">
        <v>159</v>
      </c>
    </row>
    <row r="253" s="13" customFormat="1">
      <c r="B253" s="240"/>
      <c r="D253" s="232" t="s">
        <v>249</v>
      </c>
      <c r="E253" s="241" t="s">
        <v>5</v>
      </c>
      <c r="F253" s="242" t="s">
        <v>251</v>
      </c>
      <c r="H253" s="243">
        <v>3</v>
      </c>
      <c r="I253" s="244"/>
      <c r="L253" s="240"/>
      <c r="M253" s="245"/>
      <c r="N253" s="246"/>
      <c r="O253" s="246"/>
      <c r="P253" s="246"/>
      <c r="Q253" s="246"/>
      <c r="R253" s="246"/>
      <c r="S253" s="246"/>
      <c r="T253" s="247"/>
      <c r="AT253" s="241" t="s">
        <v>249</v>
      </c>
      <c r="AU253" s="241" t="s">
        <v>79</v>
      </c>
      <c r="AV253" s="13" t="s">
        <v>175</v>
      </c>
      <c r="AW253" s="13" t="s">
        <v>34</v>
      </c>
      <c r="AX253" s="13" t="s">
        <v>77</v>
      </c>
      <c r="AY253" s="241" t="s">
        <v>159</v>
      </c>
    </row>
    <row r="254" s="1" customFormat="1" ht="16.5" customHeight="1">
      <c r="B254" s="213"/>
      <c r="C254" s="214" t="s">
        <v>435</v>
      </c>
      <c r="D254" s="214" t="s">
        <v>162</v>
      </c>
      <c r="E254" s="215" t="s">
        <v>436</v>
      </c>
      <c r="F254" s="216" t="s">
        <v>437</v>
      </c>
      <c r="G254" s="217" t="s">
        <v>398</v>
      </c>
      <c r="H254" s="218">
        <v>3</v>
      </c>
      <c r="I254" s="219"/>
      <c r="J254" s="220">
        <f>ROUND(I254*H254,2)</f>
        <v>0</v>
      </c>
      <c r="K254" s="216" t="s">
        <v>166</v>
      </c>
      <c r="L254" s="47"/>
      <c r="M254" s="221" t="s">
        <v>5</v>
      </c>
      <c r="N254" s="222" t="s">
        <v>41</v>
      </c>
      <c r="O254" s="48"/>
      <c r="P254" s="223">
        <f>O254*H254</f>
        <v>0</v>
      </c>
      <c r="Q254" s="223">
        <v>0.11241</v>
      </c>
      <c r="R254" s="223">
        <f>Q254*H254</f>
        <v>0.33722999999999997</v>
      </c>
      <c r="S254" s="223">
        <v>0</v>
      </c>
      <c r="T254" s="224">
        <f>S254*H254</f>
        <v>0</v>
      </c>
      <c r="AR254" s="25" t="s">
        <v>175</v>
      </c>
      <c r="AT254" s="25" t="s">
        <v>162</v>
      </c>
      <c r="AU254" s="25" t="s">
        <v>79</v>
      </c>
      <c r="AY254" s="25" t="s">
        <v>159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25" t="s">
        <v>77</v>
      </c>
      <c r="BK254" s="225">
        <f>ROUND(I254*H254,2)</f>
        <v>0</v>
      </c>
      <c r="BL254" s="25" t="s">
        <v>175</v>
      </c>
      <c r="BM254" s="25" t="s">
        <v>438</v>
      </c>
    </row>
    <row r="255" s="14" customFormat="1">
      <c r="B255" s="248"/>
      <c r="D255" s="232" t="s">
        <v>249</v>
      </c>
      <c r="E255" s="249" t="s">
        <v>5</v>
      </c>
      <c r="F255" s="250" t="s">
        <v>433</v>
      </c>
      <c r="H255" s="249" t="s">
        <v>5</v>
      </c>
      <c r="I255" s="251"/>
      <c r="L255" s="248"/>
      <c r="M255" s="252"/>
      <c r="N255" s="253"/>
      <c r="O255" s="253"/>
      <c r="P255" s="253"/>
      <c r="Q255" s="253"/>
      <c r="R255" s="253"/>
      <c r="S255" s="253"/>
      <c r="T255" s="254"/>
      <c r="AT255" s="249" t="s">
        <v>249</v>
      </c>
      <c r="AU255" s="249" t="s">
        <v>79</v>
      </c>
      <c r="AV255" s="14" t="s">
        <v>77</v>
      </c>
      <c r="AW255" s="14" t="s">
        <v>34</v>
      </c>
      <c r="AX255" s="14" t="s">
        <v>70</v>
      </c>
      <c r="AY255" s="249" t="s">
        <v>159</v>
      </c>
    </row>
    <row r="256" s="12" customFormat="1">
      <c r="B256" s="231"/>
      <c r="D256" s="232" t="s">
        <v>249</v>
      </c>
      <c r="E256" s="233" t="s">
        <v>5</v>
      </c>
      <c r="F256" s="234" t="s">
        <v>77</v>
      </c>
      <c r="H256" s="235">
        <v>1</v>
      </c>
      <c r="I256" s="236"/>
      <c r="L256" s="231"/>
      <c r="M256" s="237"/>
      <c r="N256" s="238"/>
      <c r="O256" s="238"/>
      <c r="P256" s="238"/>
      <c r="Q256" s="238"/>
      <c r="R256" s="238"/>
      <c r="S256" s="238"/>
      <c r="T256" s="239"/>
      <c r="AT256" s="233" t="s">
        <v>249</v>
      </c>
      <c r="AU256" s="233" t="s">
        <v>79</v>
      </c>
      <c r="AV256" s="12" t="s">
        <v>79</v>
      </c>
      <c r="AW256" s="12" t="s">
        <v>34</v>
      </c>
      <c r="AX256" s="12" t="s">
        <v>70</v>
      </c>
      <c r="AY256" s="233" t="s">
        <v>159</v>
      </c>
    </row>
    <row r="257" s="14" customFormat="1">
      <c r="B257" s="248"/>
      <c r="D257" s="232" t="s">
        <v>249</v>
      </c>
      <c r="E257" s="249" t="s">
        <v>5</v>
      </c>
      <c r="F257" s="250" t="s">
        <v>434</v>
      </c>
      <c r="H257" s="249" t="s">
        <v>5</v>
      </c>
      <c r="I257" s="251"/>
      <c r="L257" s="248"/>
      <c r="M257" s="252"/>
      <c r="N257" s="253"/>
      <c r="O257" s="253"/>
      <c r="P257" s="253"/>
      <c r="Q257" s="253"/>
      <c r="R257" s="253"/>
      <c r="S257" s="253"/>
      <c r="T257" s="254"/>
      <c r="AT257" s="249" t="s">
        <v>249</v>
      </c>
      <c r="AU257" s="249" t="s">
        <v>79</v>
      </c>
      <c r="AV257" s="14" t="s">
        <v>77</v>
      </c>
      <c r="AW257" s="14" t="s">
        <v>34</v>
      </c>
      <c r="AX257" s="14" t="s">
        <v>70</v>
      </c>
      <c r="AY257" s="249" t="s">
        <v>159</v>
      </c>
    </row>
    <row r="258" s="12" customFormat="1">
      <c r="B258" s="231"/>
      <c r="D258" s="232" t="s">
        <v>249</v>
      </c>
      <c r="E258" s="233" t="s">
        <v>5</v>
      </c>
      <c r="F258" s="234" t="s">
        <v>79</v>
      </c>
      <c r="H258" s="235">
        <v>2</v>
      </c>
      <c r="I258" s="236"/>
      <c r="L258" s="231"/>
      <c r="M258" s="237"/>
      <c r="N258" s="238"/>
      <c r="O258" s="238"/>
      <c r="P258" s="238"/>
      <c r="Q258" s="238"/>
      <c r="R258" s="238"/>
      <c r="S258" s="238"/>
      <c r="T258" s="239"/>
      <c r="AT258" s="233" t="s">
        <v>249</v>
      </c>
      <c r="AU258" s="233" t="s">
        <v>79</v>
      </c>
      <c r="AV258" s="12" t="s">
        <v>79</v>
      </c>
      <c r="AW258" s="12" t="s">
        <v>34</v>
      </c>
      <c r="AX258" s="12" t="s">
        <v>70</v>
      </c>
      <c r="AY258" s="233" t="s">
        <v>159</v>
      </c>
    </row>
    <row r="259" s="13" customFormat="1">
      <c r="B259" s="240"/>
      <c r="D259" s="232" t="s">
        <v>249</v>
      </c>
      <c r="E259" s="241" t="s">
        <v>5</v>
      </c>
      <c r="F259" s="242" t="s">
        <v>251</v>
      </c>
      <c r="H259" s="243">
        <v>3</v>
      </c>
      <c r="I259" s="244"/>
      <c r="L259" s="240"/>
      <c r="M259" s="245"/>
      <c r="N259" s="246"/>
      <c r="O259" s="246"/>
      <c r="P259" s="246"/>
      <c r="Q259" s="246"/>
      <c r="R259" s="246"/>
      <c r="S259" s="246"/>
      <c r="T259" s="247"/>
      <c r="AT259" s="241" t="s">
        <v>249</v>
      </c>
      <c r="AU259" s="241" t="s">
        <v>79</v>
      </c>
      <c r="AV259" s="13" t="s">
        <v>175</v>
      </c>
      <c r="AW259" s="13" t="s">
        <v>34</v>
      </c>
      <c r="AX259" s="13" t="s">
        <v>77</v>
      </c>
      <c r="AY259" s="241" t="s">
        <v>159</v>
      </c>
    </row>
    <row r="260" s="1" customFormat="1" ht="25.5" customHeight="1">
      <c r="B260" s="213"/>
      <c r="C260" s="214" t="s">
        <v>439</v>
      </c>
      <c r="D260" s="214" t="s">
        <v>162</v>
      </c>
      <c r="E260" s="215" t="s">
        <v>440</v>
      </c>
      <c r="F260" s="216" t="s">
        <v>441</v>
      </c>
      <c r="G260" s="217" t="s">
        <v>404</v>
      </c>
      <c r="H260" s="218">
        <v>12</v>
      </c>
      <c r="I260" s="219"/>
      <c r="J260" s="220">
        <f>ROUND(I260*H260,2)</f>
        <v>0</v>
      </c>
      <c r="K260" s="216" t="s">
        <v>5</v>
      </c>
      <c r="L260" s="47"/>
      <c r="M260" s="221" t="s">
        <v>5</v>
      </c>
      <c r="N260" s="222" t="s">
        <v>41</v>
      </c>
      <c r="O260" s="48"/>
      <c r="P260" s="223">
        <f>O260*H260</f>
        <v>0</v>
      </c>
      <c r="Q260" s="223">
        <v>0.59184000000000003</v>
      </c>
      <c r="R260" s="223">
        <f>Q260*H260</f>
        <v>7.1020800000000008</v>
      </c>
      <c r="S260" s="223">
        <v>0</v>
      </c>
      <c r="T260" s="224">
        <f>S260*H260</f>
        <v>0</v>
      </c>
      <c r="AR260" s="25" t="s">
        <v>175</v>
      </c>
      <c r="AT260" s="25" t="s">
        <v>162</v>
      </c>
      <c r="AU260" s="25" t="s">
        <v>79</v>
      </c>
      <c r="AY260" s="25" t="s">
        <v>159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5" t="s">
        <v>77</v>
      </c>
      <c r="BK260" s="225">
        <f>ROUND(I260*H260,2)</f>
        <v>0</v>
      </c>
      <c r="BL260" s="25" t="s">
        <v>175</v>
      </c>
      <c r="BM260" s="25" t="s">
        <v>442</v>
      </c>
    </row>
    <row r="261" s="14" customFormat="1">
      <c r="B261" s="248"/>
      <c r="D261" s="232" t="s">
        <v>249</v>
      </c>
      <c r="E261" s="249" t="s">
        <v>5</v>
      </c>
      <c r="F261" s="250" t="s">
        <v>443</v>
      </c>
      <c r="H261" s="249" t="s">
        <v>5</v>
      </c>
      <c r="I261" s="251"/>
      <c r="L261" s="248"/>
      <c r="M261" s="252"/>
      <c r="N261" s="253"/>
      <c r="O261" s="253"/>
      <c r="P261" s="253"/>
      <c r="Q261" s="253"/>
      <c r="R261" s="253"/>
      <c r="S261" s="253"/>
      <c r="T261" s="254"/>
      <c r="AT261" s="249" t="s">
        <v>249</v>
      </c>
      <c r="AU261" s="249" t="s">
        <v>79</v>
      </c>
      <c r="AV261" s="14" t="s">
        <v>77</v>
      </c>
      <c r="AW261" s="14" t="s">
        <v>34</v>
      </c>
      <c r="AX261" s="14" t="s">
        <v>70</v>
      </c>
      <c r="AY261" s="249" t="s">
        <v>159</v>
      </c>
    </row>
    <row r="262" s="12" customFormat="1">
      <c r="B262" s="231"/>
      <c r="D262" s="232" t="s">
        <v>249</v>
      </c>
      <c r="E262" s="233" t="s">
        <v>5</v>
      </c>
      <c r="F262" s="234" t="s">
        <v>212</v>
      </c>
      <c r="H262" s="235">
        <v>12</v>
      </c>
      <c r="I262" s="236"/>
      <c r="L262" s="231"/>
      <c r="M262" s="237"/>
      <c r="N262" s="238"/>
      <c r="O262" s="238"/>
      <c r="P262" s="238"/>
      <c r="Q262" s="238"/>
      <c r="R262" s="238"/>
      <c r="S262" s="238"/>
      <c r="T262" s="239"/>
      <c r="AT262" s="233" t="s">
        <v>249</v>
      </c>
      <c r="AU262" s="233" t="s">
        <v>79</v>
      </c>
      <c r="AV262" s="12" t="s">
        <v>79</v>
      </c>
      <c r="AW262" s="12" t="s">
        <v>34</v>
      </c>
      <c r="AX262" s="12" t="s">
        <v>70</v>
      </c>
      <c r="AY262" s="233" t="s">
        <v>159</v>
      </c>
    </row>
    <row r="263" s="13" customFormat="1">
      <c r="B263" s="240"/>
      <c r="D263" s="232" t="s">
        <v>249</v>
      </c>
      <c r="E263" s="241" t="s">
        <v>5</v>
      </c>
      <c r="F263" s="242" t="s">
        <v>251</v>
      </c>
      <c r="H263" s="243">
        <v>12</v>
      </c>
      <c r="I263" s="244"/>
      <c r="L263" s="240"/>
      <c r="M263" s="245"/>
      <c r="N263" s="246"/>
      <c r="O263" s="246"/>
      <c r="P263" s="246"/>
      <c r="Q263" s="246"/>
      <c r="R263" s="246"/>
      <c r="S263" s="246"/>
      <c r="T263" s="247"/>
      <c r="AT263" s="241" t="s">
        <v>249</v>
      </c>
      <c r="AU263" s="241" t="s">
        <v>79</v>
      </c>
      <c r="AV263" s="13" t="s">
        <v>175</v>
      </c>
      <c r="AW263" s="13" t="s">
        <v>34</v>
      </c>
      <c r="AX263" s="13" t="s">
        <v>77</v>
      </c>
      <c r="AY263" s="241" t="s">
        <v>159</v>
      </c>
    </row>
    <row r="264" s="1" customFormat="1" ht="16.5" customHeight="1">
      <c r="B264" s="213"/>
      <c r="C264" s="214" t="s">
        <v>444</v>
      </c>
      <c r="D264" s="214" t="s">
        <v>162</v>
      </c>
      <c r="E264" s="215" t="s">
        <v>445</v>
      </c>
      <c r="F264" s="216" t="s">
        <v>446</v>
      </c>
      <c r="G264" s="217" t="s">
        <v>398</v>
      </c>
      <c r="H264" s="218">
        <v>1</v>
      </c>
      <c r="I264" s="219"/>
      <c r="J264" s="220">
        <f>ROUND(I264*H264,2)</f>
        <v>0</v>
      </c>
      <c r="K264" s="216" t="s">
        <v>166</v>
      </c>
      <c r="L264" s="47"/>
      <c r="M264" s="221" t="s">
        <v>5</v>
      </c>
      <c r="N264" s="222" t="s">
        <v>41</v>
      </c>
      <c r="O264" s="48"/>
      <c r="P264" s="223">
        <f>O264*H264</f>
        <v>0</v>
      </c>
      <c r="Q264" s="223">
        <v>0.0018</v>
      </c>
      <c r="R264" s="223">
        <f>Q264*H264</f>
        <v>0.0018</v>
      </c>
      <c r="S264" s="223">
        <v>0</v>
      </c>
      <c r="T264" s="224">
        <f>S264*H264</f>
        <v>0</v>
      </c>
      <c r="AR264" s="25" t="s">
        <v>175</v>
      </c>
      <c r="AT264" s="25" t="s">
        <v>162</v>
      </c>
      <c r="AU264" s="25" t="s">
        <v>79</v>
      </c>
      <c r="AY264" s="25" t="s">
        <v>159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5" t="s">
        <v>77</v>
      </c>
      <c r="BK264" s="225">
        <f>ROUND(I264*H264,2)</f>
        <v>0</v>
      </c>
      <c r="BL264" s="25" t="s">
        <v>175</v>
      </c>
      <c r="BM264" s="25" t="s">
        <v>447</v>
      </c>
    </row>
    <row r="265" s="1" customFormat="1" ht="16.5" customHeight="1">
      <c r="B265" s="213"/>
      <c r="C265" s="255" t="s">
        <v>448</v>
      </c>
      <c r="D265" s="255" t="s">
        <v>395</v>
      </c>
      <c r="E265" s="256" t="s">
        <v>449</v>
      </c>
      <c r="F265" s="257" t="s">
        <v>450</v>
      </c>
      <c r="G265" s="258" t="s">
        <v>398</v>
      </c>
      <c r="H265" s="259">
        <v>1</v>
      </c>
      <c r="I265" s="260"/>
      <c r="J265" s="261">
        <f>ROUND(I265*H265,2)</f>
        <v>0</v>
      </c>
      <c r="K265" s="257" t="s">
        <v>166</v>
      </c>
      <c r="L265" s="262"/>
      <c r="M265" s="263" t="s">
        <v>5</v>
      </c>
      <c r="N265" s="264" t="s">
        <v>41</v>
      </c>
      <c r="O265" s="48"/>
      <c r="P265" s="223">
        <f>O265*H265</f>
        <v>0</v>
      </c>
      <c r="Q265" s="223">
        <v>0.029999999999999999</v>
      </c>
      <c r="R265" s="223">
        <f>Q265*H265</f>
        <v>0.029999999999999999</v>
      </c>
      <c r="S265" s="223">
        <v>0</v>
      </c>
      <c r="T265" s="224">
        <f>S265*H265</f>
        <v>0</v>
      </c>
      <c r="AR265" s="25" t="s">
        <v>194</v>
      </c>
      <c r="AT265" s="25" t="s">
        <v>395</v>
      </c>
      <c r="AU265" s="25" t="s">
        <v>79</v>
      </c>
      <c r="AY265" s="25" t="s">
        <v>159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25" t="s">
        <v>77</v>
      </c>
      <c r="BK265" s="225">
        <f>ROUND(I265*H265,2)</f>
        <v>0</v>
      </c>
      <c r="BL265" s="25" t="s">
        <v>175</v>
      </c>
      <c r="BM265" s="25" t="s">
        <v>451</v>
      </c>
    </row>
    <row r="266" s="1" customFormat="1" ht="16.5" customHeight="1">
      <c r="B266" s="213"/>
      <c r="C266" s="214" t="s">
        <v>452</v>
      </c>
      <c r="D266" s="214" t="s">
        <v>162</v>
      </c>
      <c r="E266" s="215" t="s">
        <v>453</v>
      </c>
      <c r="F266" s="216" t="s">
        <v>454</v>
      </c>
      <c r="G266" s="217" t="s">
        <v>247</v>
      </c>
      <c r="H266" s="218">
        <v>3.5099999999999998</v>
      </c>
      <c r="I266" s="219"/>
      <c r="J266" s="220">
        <f>ROUND(I266*H266,2)</f>
        <v>0</v>
      </c>
      <c r="K266" s="216" t="s">
        <v>166</v>
      </c>
      <c r="L266" s="47"/>
      <c r="M266" s="221" t="s">
        <v>5</v>
      </c>
      <c r="N266" s="222" t="s">
        <v>41</v>
      </c>
      <c r="O266" s="48"/>
      <c r="P266" s="223">
        <f>O266*H266</f>
        <v>0</v>
      </c>
      <c r="Q266" s="223">
        <v>0</v>
      </c>
      <c r="R266" s="223">
        <f>Q266*H266</f>
        <v>0</v>
      </c>
      <c r="S266" s="223">
        <v>2</v>
      </c>
      <c r="T266" s="224">
        <f>S266*H266</f>
        <v>7.0199999999999996</v>
      </c>
      <c r="AR266" s="25" t="s">
        <v>175</v>
      </c>
      <c r="AT266" s="25" t="s">
        <v>162</v>
      </c>
      <c r="AU266" s="25" t="s">
        <v>79</v>
      </c>
      <c r="AY266" s="25" t="s">
        <v>159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25" t="s">
        <v>77</v>
      </c>
      <c r="BK266" s="225">
        <f>ROUND(I266*H266,2)</f>
        <v>0</v>
      </c>
      <c r="BL266" s="25" t="s">
        <v>175</v>
      </c>
      <c r="BM266" s="25" t="s">
        <v>455</v>
      </c>
    </row>
    <row r="267" s="14" customFormat="1">
      <c r="B267" s="248"/>
      <c r="D267" s="232" t="s">
        <v>249</v>
      </c>
      <c r="E267" s="249" t="s">
        <v>5</v>
      </c>
      <c r="F267" s="250" t="s">
        <v>456</v>
      </c>
      <c r="H267" s="249" t="s">
        <v>5</v>
      </c>
      <c r="I267" s="251"/>
      <c r="L267" s="248"/>
      <c r="M267" s="252"/>
      <c r="N267" s="253"/>
      <c r="O267" s="253"/>
      <c r="P267" s="253"/>
      <c r="Q267" s="253"/>
      <c r="R267" s="253"/>
      <c r="S267" s="253"/>
      <c r="T267" s="254"/>
      <c r="AT267" s="249" t="s">
        <v>249</v>
      </c>
      <c r="AU267" s="249" t="s">
        <v>79</v>
      </c>
      <c r="AV267" s="14" t="s">
        <v>77</v>
      </c>
      <c r="AW267" s="14" t="s">
        <v>34</v>
      </c>
      <c r="AX267" s="14" t="s">
        <v>70</v>
      </c>
      <c r="AY267" s="249" t="s">
        <v>159</v>
      </c>
    </row>
    <row r="268" s="12" customFormat="1">
      <c r="B268" s="231"/>
      <c r="D268" s="232" t="s">
        <v>249</v>
      </c>
      <c r="E268" s="233" t="s">
        <v>5</v>
      </c>
      <c r="F268" s="234" t="s">
        <v>457</v>
      </c>
      <c r="H268" s="235">
        <v>3.5099999999999998</v>
      </c>
      <c r="I268" s="236"/>
      <c r="L268" s="231"/>
      <c r="M268" s="237"/>
      <c r="N268" s="238"/>
      <c r="O268" s="238"/>
      <c r="P268" s="238"/>
      <c r="Q268" s="238"/>
      <c r="R268" s="238"/>
      <c r="S268" s="238"/>
      <c r="T268" s="239"/>
      <c r="AT268" s="233" t="s">
        <v>249</v>
      </c>
      <c r="AU268" s="233" t="s">
        <v>79</v>
      </c>
      <c r="AV268" s="12" t="s">
        <v>79</v>
      </c>
      <c r="AW268" s="12" t="s">
        <v>34</v>
      </c>
      <c r="AX268" s="12" t="s">
        <v>70</v>
      </c>
      <c r="AY268" s="233" t="s">
        <v>159</v>
      </c>
    </row>
    <row r="269" s="13" customFormat="1">
      <c r="B269" s="240"/>
      <c r="D269" s="232" t="s">
        <v>249</v>
      </c>
      <c r="E269" s="241" t="s">
        <v>5</v>
      </c>
      <c r="F269" s="242" t="s">
        <v>251</v>
      </c>
      <c r="H269" s="243">
        <v>3.5099999999999998</v>
      </c>
      <c r="I269" s="244"/>
      <c r="L269" s="240"/>
      <c r="M269" s="245"/>
      <c r="N269" s="246"/>
      <c r="O269" s="246"/>
      <c r="P269" s="246"/>
      <c r="Q269" s="246"/>
      <c r="R269" s="246"/>
      <c r="S269" s="246"/>
      <c r="T269" s="247"/>
      <c r="AT269" s="241" t="s">
        <v>249</v>
      </c>
      <c r="AU269" s="241" t="s">
        <v>79</v>
      </c>
      <c r="AV269" s="13" t="s">
        <v>175</v>
      </c>
      <c r="AW269" s="13" t="s">
        <v>34</v>
      </c>
      <c r="AX269" s="13" t="s">
        <v>77</v>
      </c>
      <c r="AY269" s="241" t="s">
        <v>159</v>
      </c>
    </row>
    <row r="270" s="1" customFormat="1" ht="38.25" customHeight="1">
      <c r="B270" s="213"/>
      <c r="C270" s="214" t="s">
        <v>458</v>
      </c>
      <c r="D270" s="214" t="s">
        <v>162</v>
      </c>
      <c r="E270" s="215" t="s">
        <v>459</v>
      </c>
      <c r="F270" s="216" t="s">
        <v>460</v>
      </c>
      <c r="G270" s="217" t="s">
        <v>398</v>
      </c>
      <c r="H270" s="218">
        <v>6</v>
      </c>
      <c r="I270" s="219"/>
      <c r="J270" s="220">
        <f>ROUND(I270*H270,2)</f>
        <v>0</v>
      </c>
      <c r="K270" s="216" t="s">
        <v>166</v>
      </c>
      <c r="L270" s="47"/>
      <c r="M270" s="221" t="s">
        <v>5</v>
      </c>
      <c r="N270" s="222" t="s">
        <v>41</v>
      </c>
      <c r="O270" s="48"/>
      <c r="P270" s="223">
        <f>O270*H270</f>
        <v>0</v>
      </c>
      <c r="Q270" s="223">
        <v>0</v>
      </c>
      <c r="R270" s="223">
        <f>Q270*H270</f>
        <v>0</v>
      </c>
      <c r="S270" s="223">
        <v>0.082000000000000003</v>
      </c>
      <c r="T270" s="224">
        <f>S270*H270</f>
        <v>0.49199999999999999</v>
      </c>
      <c r="AR270" s="25" t="s">
        <v>175</v>
      </c>
      <c r="AT270" s="25" t="s">
        <v>162</v>
      </c>
      <c r="AU270" s="25" t="s">
        <v>79</v>
      </c>
      <c r="AY270" s="25" t="s">
        <v>159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25" t="s">
        <v>77</v>
      </c>
      <c r="BK270" s="225">
        <f>ROUND(I270*H270,2)</f>
        <v>0</v>
      </c>
      <c r="BL270" s="25" t="s">
        <v>175</v>
      </c>
      <c r="BM270" s="25" t="s">
        <v>461</v>
      </c>
    </row>
    <row r="271" s="14" customFormat="1">
      <c r="B271" s="248"/>
      <c r="D271" s="232" t="s">
        <v>249</v>
      </c>
      <c r="E271" s="249" t="s">
        <v>5</v>
      </c>
      <c r="F271" s="250" t="s">
        <v>462</v>
      </c>
      <c r="H271" s="249" t="s">
        <v>5</v>
      </c>
      <c r="I271" s="251"/>
      <c r="L271" s="248"/>
      <c r="M271" s="252"/>
      <c r="N271" s="253"/>
      <c r="O271" s="253"/>
      <c r="P271" s="253"/>
      <c r="Q271" s="253"/>
      <c r="R271" s="253"/>
      <c r="S271" s="253"/>
      <c r="T271" s="254"/>
      <c r="AT271" s="249" t="s">
        <v>249</v>
      </c>
      <c r="AU271" s="249" t="s">
        <v>79</v>
      </c>
      <c r="AV271" s="14" t="s">
        <v>77</v>
      </c>
      <c r="AW271" s="14" t="s">
        <v>34</v>
      </c>
      <c r="AX271" s="14" t="s">
        <v>70</v>
      </c>
      <c r="AY271" s="249" t="s">
        <v>159</v>
      </c>
    </row>
    <row r="272" s="14" customFormat="1">
      <c r="B272" s="248"/>
      <c r="D272" s="232" t="s">
        <v>249</v>
      </c>
      <c r="E272" s="249" t="s">
        <v>5</v>
      </c>
      <c r="F272" s="250" t="s">
        <v>463</v>
      </c>
      <c r="H272" s="249" t="s">
        <v>5</v>
      </c>
      <c r="I272" s="251"/>
      <c r="L272" s="248"/>
      <c r="M272" s="252"/>
      <c r="N272" s="253"/>
      <c r="O272" s="253"/>
      <c r="P272" s="253"/>
      <c r="Q272" s="253"/>
      <c r="R272" s="253"/>
      <c r="S272" s="253"/>
      <c r="T272" s="254"/>
      <c r="AT272" s="249" t="s">
        <v>249</v>
      </c>
      <c r="AU272" s="249" t="s">
        <v>79</v>
      </c>
      <c r="AV272" s="14" t="s">
        <v>77</v>
      </c>
      <c r="AW272" s="14" t="s">
        <v>34</v>
      </c>
      <c r="AX272" s="14" t="s">
        <v>70</v>
      </c>
      <c r="AY272" s="249" t="s">
        <v>159</v>
      </c>
    </row>
    <row r="273" s="12" customFormat="1">
      <c r="B273" s="231"/>
      <c r="D273" s="232" t="s">
        <v>249</v>
      </c>
      <c r="E273" s="233" t="s">
        <v>5</v>
      </c>
      <c r="F273" s="234" t="s">
        <v>93</v>
      </c>
      <c r="H273" s="235">
        <v>3</v>
      </c>
      <c r="I273" s="236"/>
      <c r="L273" s="231"/>
      <c r="M273" s="237"/>
      <c r="N273" s="238"/>
      <c r="O273" s="238"/>
      <c r="P273" s="238"/>
      <c r="Q273" s="238"/>
      <c r="R273" s="238"/>
      <c r="S273" s="238"/>
      <c r="T273" s="239"/>
      <c r="AT273" s="233" t="s">
        <v>249</v>
      </c>
      <c r="AU273" s="233" t="s">
        <v>79</v>
      </c>
      <c r="AV273" s="12" t="s">
        <v>79</v>
      </c>
      <c r="AW273" s="12" t="s">
        <v>34</v>
      </c>
      <c r="AX273" s="12" t="s">
        <v>70</v>
      </c>
      <c r="AY273" s="233" t="s">
        <v>159</v>
      </c>
    </row>
    <row r="274" s="14" customFormat="1">
      <c r="B274" s="248"/>
      <c r="D274" s="232" t="s">
        <v>249</v>
      </c>
      <c r="E274" s="249" t="s">
        <v>5</v>
      </c>
      <c r="F274" s="250" t="s">
        <v>464</v>
      </c>
      <c r="H274" s="249" t="s">
        <v>5</v>
      </c>
      <c r="I274" s="251"/>
      <c r="L274" s="248"/>
      <c r="M274" s="252"/>
      <c r="N274" s="253"/>
      <c r="O274" s="253"/>
      <c r="P274" s="253"/>
      <c r="Q274" s="253"/>
      <c r="R274" s="253"/>
      <c r="S274" s="253"/>
      <c r="T274" s="254"/>
      <c r="AT274" s="249" t="s">
        <v>249</v>
      </c>
      <c r="AU274" s="249" t="s">
        <v>79</v>
      </c>
      <c r="AV274" s="14" t="s">
        <v>77</v>
      </c>
      <c r="AW274" s="14" t="s">
        <v>34</v>
      </c>
      <c r="AX274" s="14" t="s">
        <v>70</v>
      </c>
      <c r="AY274" s="249" t="s">
        <v>159</v>
      </c>
    </row>
    <row r="275" s="12" customFormat="1">
      <c r="B275" s="231"/>
      <c r="D275" s="232" t="s">
        <v>249</v>
      </c>
      <c r="E275" s="233" t="s">
        <v>5</v>
      </c>
      <c r="F275" s="234" t="s">
        <v>77</v>
      </c>
      <c r="H275" s="235">
        <v>1</v>
      </c>
      <c r="I275" s="236"/>
      <c r="L275" s="231"/>
      <c r="M275" s="237"/>
      <c r="N275" s="238"/>
      <c r="O275" s="238"/>
      <c r="P275" s="238"/>
      <c r="Q275" s="238"/>
      <c r="R275" s="238"/>
      <c r="S275" s="238"/>
      <c r="T275" s="239"/>
      <c r="AT275" s="233" t="s">
        <v>249</v>
      </c>
      <c r="AU275" s="233" t="s">
        <v>79</v>
      </c>
      <c r="AV275" s="12" t="s">
        <v>79</v>
      </c>
      <c r="AW275" s="12" t="s">
        <v>34</v>
      </c>
      <c r="AX275" s="12" t="s">
        <v>70</v>
      </c>
      <c r="AY275" s="233" t="s">
        <v>159</v>
      </c>
    </row>
    <row r="276" s="14" customFormat="1">
      <c r="B276" s="248"/>
      <c r="D276" s="232" t="s">
        <v>249</v>
      </c>
      <c r="E276" s="249" t="s">
        <v>5</v>
      </c>
      <c r="F276" s="250" t="s">
        <v>465</v>
      </c>
      <c r="H276" s="249" t="s">
        <v>5</v>
      </c>
      <c r="I276" s="251"/>
      <c r="L276" s="248"/>
      <c r="M276" s="252"/>
      <c r="N276" s="253"/>
      <c r="O276" s="253"/>
      <c r="P276" s="253"/>
      <c r="Q276" s="253"/>
      <c r="R276" s="253"/>
      <c r="S276" s="253"/>
      <c r="T276" s="254"/>
      <c r="AT276" s="249" t="s">
        <v>249</v>
      </c>
      <c r="AU276" s="249" t="s">
        <v>79</v>
      </c>
      <c r="AV276" s="14" t="s">
        <v>77</v>
      </c>
      <c r="AW276" s="14" t="s">
        <v>34</v>
      </c>
      <c r="AX276" s="14" t="s">
        <v>70</v>
      </c>
      <c r="AY276" s="249" t="s">
        <v>159</v>
      </c>
    </row>
    <row r="277" s="12" customFormat="1">
      <c r="B277" s="231"/>
      <c r="D277" s="232" t="s">
        <v>249</v>
      </c>
      <c r="E277" s="233" t="s">
        <v>5</v>
      </c>
      <c r="F277" s="234" t="s">
        <v>79</v>
      </c>
      <c r="H277" s="235">
        <v>2</v>
      </c>
      <c r="I277" s="236"/>
      <c r="L277" s="231"/>
      <c r="M277" s="237"/>
      <c r="N277" s="238"/>
      <c r="O277" s="238"/>
      <c r="P277" s="238"/>
      <c r="Q277" s="238"/>
      <c r="R277" s="238"/>
      <c r="S277" s="238"/>
      <c r="T277" s="239"/>
      <c r="AT277" s="233" t="s">
        <v>249</v>
      </c>
      <c r="AU277" s="233" t="s">
        <v>79</v>
      </c>
      <c r="AV277" s="12" t="s">
        <v>79</v>
      </c>
      <c r="AW277" s="12" t="s">
        <v>34</v>
      </c>
      <c r="AX277" s="12" t="s">
        <v>70</v>
      </c>
      <c r="AY277" s="233" t="s">
        <v>159</v>
      </c>
    </row>
    <row r="278" s="13" customFormat="1">
      <c r="B278" s="240"/>
      <c r="D278" s="232" t="s">
        <v>249</v>
      </c>
      <c r="E278" s="241" t="s">
        <v>5</v>
      </c>
      <c r="F278" s="242" t="s">
        <v>251</v>
      </c>
      <c r="H278" s="243">
        <v>6</v>
      </c>
      <c r="I278" s="244"/>
      <c r="L278" s="240"/>
      <c r="M278" s="245"/>
      <c r="N278" s="246"/>
      <c r="O278" s="246"/>
      <c r="P278" s="246"/>
      <c r="Q278" s="246"/>
      <c r="R278" s="246"/>
      <c r="S278" s="246"/>
      <c r="T278" s="247"/>
      <c r="AT278" s="241" t="s">
        <v>249</v>
      </c>
      <c r="AU278" s="241" t="s">
        <v>79</v>
      </c>
      <c r="AV278" s="13" t="s">
        <v>175</v>
      </c>
      <c r="AW278" s="13" t="s">
        <v>34</v>
      </c>
      <c r="AX278" s="13" t="s">
        <v>77</v>
      </c>
      <c r="AY278" s="241" t="s">
        <v>159</v>
      </c>
    </row>
    <row r="279" s="1" customFormat="1" ht="38.25" customHeight="1">
      <c r="B279" s="213"/>
      <c r="C279" s="214" t="s">
        <v>466</v>
      </c>
      <c r="D279" s="214" t="s">
        <v>162</v>
      </c>
      <c r="E279" s="215" t="s">
        <v>467</v>
      </c>
      <c r="F279" s="216" t="s">
        <v>468</v>
      </c>
      <c r="G279" s="217" t="s">
        <v>398</v>
      </c>
      <c r="H279" s="218">
        <v>6</v>
      </c>
      <c r="I279" s="219"/>
      <c r="J279" s="220">
        <f>ROUND(I279*H279,2)</f>
        <v>0</v>
      </c>
      <c r="K279" s="216" t="s">
        <v>166</v>
      </c>
      <c r="L279" s="47"/>
      <c r="M279" s="221" t="s">
        <v>5</v>
      </c>
      <c r="N279" s="222" t="s">
        <v>41</v>
      </c>
      <c r="O279" s="48"/>
      <c r="P279" s="223">
        <f>O279*H279</f>
        <v>0</v>
      </c>
      <c r="Q279" s="223">
        <v>0</v>
      </c>
      <c r="R279" s="223">
        <f>Q279*H279</f>
        <v>0</v>
      </c>
      <c r="S279" s="223">
        <v>0.0040000000000000001</v>
      </c>
      <c r="T279" s="224">
        <f>S279*H279</f>
        <v>0.024</v>
      </c>
      <c r="AR279" s="25" t="s">
        <v>175</v>
      </c>
      <c r="AT279" s="25" t="s">
        <v>162</v>
      </c>
      <c r="AU279" s="25" t="s">
        <v>79</v>
      </c>
      <c r="AY279" s="25" t="s">
        <v>159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25" t="s">
        <v>77</v>
      </c>
      <c r="BK279" s="225">
        <f>ROUND(I279*H279,2)</f>
        <v>0</v>
      </c>
      <c r="BL279" s="25" t="s">
        <v>175</v>
      </c>
      <c r="BM279" s="25" t="s">
        <v>469</v>
      </c>
    </row>
    <row r="280" s="14" customFormat="1">
      <c r="B280" s="248"/>
      <c r="D280" s="232" t="s">
        <v>249</v>
      </c>
      <c r="E280" s="249" t="s">
        <v>5</v>
      </c>
      <c r="F280" s="250" t="s">
        <v>463</v>
      </c>
      <c r="H280" s="249" t="s">
        <v>5</v>
      </c>
      <c r="I280" s="251"/>
      <c r="L280" s="248"/>
      <c r="M280" s="252"/>
      <c r="N280" s="253"/>
      <c r="O280" s="253"/>
      <c r="P280" s="253"/>
      <c r="Q280" s="253"/>
      <c r="R280" s="253"/>
      <c r="S280" s="253"/>
      <c r="T280" s="254"/>
      <c r="AT280" s="249" t="s">
        <v>249</v>
      </c>
      <c r="AU280" s="249" t="s">
        <v>79</v>
      </c>
      <c r="AV280" s="14" t="s">
        <v>77</v>
      </c>
      <c r="AW280" s="14" t="s">
        <v>34</v>
      </c>
      <c r="AX280" s="14" t="s">
        <v>70</v>
      </c>
      <c r="AY280" s="249" t="s">
        <v>159</v>
      </c>
    </row>
    <row r="281" s="12" customFormat="1">
      <c r="B281" s="231"/>
      <c r="D281" s="232" t="s">
        <v>249</v>
      </c>
      <c r="E281" s="233" t="s">
        <v>5</v>
      </c>
      <c r="F281" s="234" t="s">
        <v>93</v>
      </c>
      <c r="H281" s="235">
        <v>3</v>
      </c>
      <c r="I281" s="236"/>
      <c r="L281" s="231"/>
      <c r="M281" s="237"/>
      <c r="N281" s="238"/>
      <c r="O281" s="238"/>
      <c r="P281" s="238"/>
      <c r="Q281" s="238"/>
      <c r="R281" s="238"/>
      <c r="S281" s="238"/>
      <c r="T281" s="239"/>
      <c r="AT281" s="233" t="s">
        <v>249</v>
      </c>
      <c r="AU281" s="233" t="s">
        <v>79</v>
      </c>
      <c r="AV281" s="12" t="s">
        <v>79</v>
      </c>
      <c r="AW281" s="12" t="s">
        <v>34</v>
      </c>
      <c r="AX281" s="12" t="s">
        <v>70</v>
      </c>
      <c r="AY281" s="233" t="s">
        <v>159</v>
      </c>
    </row>
    <row r="282" s="14" customFormat="1">
      <c r="B282" s="248"/>
      <c r="D282" s="232" t="s">
        <v>249</v>
      </c>
      <c r="E282" s="249" t="s">
        <v>5</v>
      </c>
      <c r="F282" s="250" t="s">
        <v>464</v>
      </c>
      <c r="H282" s="249" t="s">
        <v>5</v>
      </c>
      <c r="I282" s="251"/>
      <c r="L282" s="248"/>
      <c r="M282" s="252"/>
      <c r="N282" s="253"/>
      <c r="O282" s="253"/>
      <c r="P282" s="253"/>
      <c r="Q282" s="253"/>
      <c r="R282" s="253"/>
      <c r="S282" s="253"/>
      <c r="T282" s="254"/>
      <c r="AT282" s="249" t="s">
        <v>249</v>
      </c>
      <c r="AU282" s="249" t="s">
        <v>79</v>
      </c>
      <c r="AV282" s="14" t="s">
        <v>77</v>
      </c>
      <c r="AW282" s="14" t="s">
        <v>34</v>
      </c>
      <c r="AX282" s="14" t="s">
        <v>70</v>
      </c>
      <c r="AY282" s="249" t="s">
        <v>159</v>
      </c>
    </row>
    <row r="283" s="12" customFormat="1">
      <c r="B283" s="231"/>
      <c r="D283" s="232" t="s">
        <v>249</v>
      </c>
      <c r="E283" s="233" t="s">
        <v>5</v>
      </c>
      <c r="F283" s="234" t="s">
        <v>77</v>
      </c>
      <c r="H283" s="235">
        <v>1</v>
      </c>
      <c r="I283" s="236"/>
      <c r="L283" s="231"/>
      <c r="M283" s="237"/>
      <c r="N283" s="238"/>
      <c r="O283" s="238"/>
      <c r="P283" s="238"/>
      <c r="Q283" s="238"/>
      <c r="R283" s="238"/>
      <c r="S283" s="238"/>
      <c r="T283" s="239"/>
      <c r="AT283" s="233" t="s">
        <v>249</v>
      </c>
      <c r="AU283" s="233" t="s">
        <v>79</v>
      </c>
      <c r="AV283" s="12" t="s">
        <v>79</v>
      </c>
      <c r="AW283" s="12" t="s">
        <v>34</v>
      </c>
      <c r="AX283" s="12" t="s">
        <v>70</v>
      </c>
      <c r="AY283" s="233" t="s">
        <v>159</v>
      </c>
    </row>
    <row r="284" s="14" customFormat="1">
      <c r="B284" s="248"/>
      <c r="D284" s="232" t="s">
        <v>249</v>
      </c>
      <c r="E284" s="249" t="s">
        <v>5</v>
      </c>
      <c r="F284" s="250" t="s">
        <v>465</v>
      </c>
      <c r="H284" s="249" t="s">
        <v>5</v>
      </c>
      <c r="I284" s="251"/>
      <c r="L284" s="248"/>
      <c r="M284" s="252"/>
      <c r="N284" s="253"/>
      <c r="O284" s="253"/>
      <c r="P284" s="253"/>
      <c r="Q284" s="253"/>
      <c r="R284" s="253"/>
      <c r="S284" s="253"/>
      <c r="T284" s="254"/>
      <c r="AT284" s="249" t="s">
        <v>249</v>
      </c>
      <c r="AU284" s="249" t="s">
        <v>79</v>
      </c>
      <c r="AV284" s="14" t="s">
        <v>77</v>
      </c>
      <c r="AW284" s="14" t="s">
        <v>34</v>
      </c>
      <c r="AX284" s="14" t="s">
        <v>70</v>
      </c>
      <c r="AY284" s="249" t="s">
        <v>159</v>
      </c>
    </row>
    <row r="285" s="12" customFormat="1">
      <c r="B285" s="231"/>
      <c r="D285" s="232" t="s">
        <v>249</v>
      </c>
      <c r="E285" s="233" t="s">
        <v>5</v>
      </c>
      <c r="F285" s="234" t="s">
        <v>79</v>
      </c>
      <c r="H285" s="235">
        <v>2</v>
      </c>
      <c r="I285" s="236"/>
      <c r="L285" s="231"/>
      <c r="M285" s="237"/>
      <c r="N285" s="238"/>
      <c r="O285" s="238"/>
      <c r="P285" s="238"/>
      <c r="Q285" s="238"/>
      <c r="R285" s="238"/>
      <c r="S285" s="238"/>
      <c r="T285" s="239"/>
      <c r="AT285" s="233" t="s">
        <v>249</v>
      </c>
      <c r="AU285" s="233" t="s">
        <v>79</v>
      </c>
      <c r="AV285" s="12" t="s">
        <v>79</v>
      </c>
      <c r="AW285" s="12" t="s">
        <v>34</v>
      </c>
      <c r="AX285" s="12" t="s">
        <v>70</v>
      </c>
      <c r="AY285" s="233" t="s">
        <v>159</v>
      </c>
    </row>
    <row r="286" s="13" customFormat="1">
      <c r="B286" s="240"/>
      <c r="D286" s="232" t="s">
        <v>249</v>
      </c>
      <c r="E286" s="241" t="s">
        <v>5</v>
      </c>
      <c r="F286" s="242" t="s">
        <v>251</v>
      </c>
      <c r="H286" s="243">
        <v>6</v>
      </c>
      <c r="I286" s="244"/>
      <c r="L286" s="240"/>
      <c r="M286" s="245"/>
      <c r="N286" s="246"/>
      <c r="O286" s="246"/>
      <c r="P286" s="246"/>
      <c r="Q286" s="246"/>
      <c r="R286" s="246"/>
      <c r="S286" s="246"/>
      <c r="T286" s="247"/>
      <c r="AT286" s="241" t="s">
        <v>249</v>
      </c>
      <c r="AU286" s="241" t="s">
        <v>79</v>
      </c>
      <c r="AV286" s="13" t="s">
        <v>175</v>
      </c>
      <c r="AW286" s="13" t="s">
        <v>34</v>
      </c>
      <c r="AX286" s="13" t="s">
        <v>77</v>
      </c>
      <c r="AY286" s="241" t="s">
        <v>159</v>
      </c>
    </row>
    <row r="287" s="1" customFormat="1" ht="16.5" customHeight="1">
      <c r="B287" s="213"/>
      <c r="C287" s="214" t="s">
        <v>470</v>
      </c>
      <c r="D287" s="214" t="s">
        <v>162</v>
      </c>
      <c r="E287" s="215" t="s">
        <v>471</v>
      </c>
      <c r="F287" s="216" t="s">
        <v>472</v>
      </c>
      <c r="G287" s="217" t="s">
        <v>398</v>
      </c>
      <c r="H287" s="218">
        <v>2</v>
      </c>
      <c r="I287" s="219"/>
      <c r="J287" s="220">
        <f>ROUND(I287*H287,2)</f>
        <v>0</v>
      </c>
      <c r="K287" s="216" t="s">
        <v>5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</v>
      </c>
      <c r="R287" s="223">
        <f>Q287*H287</f>
        <v>0</v>
      </c>
      <c r="S287" s="223">
        <v>0.082000000000000003</v>
      </c>
      <c r="T287" s="224">
        <f>S287*H287</f>
        <v>0.16400000000000001</v>
      </c>
      <c r="AR287" s="25" t="s">
        <v>175</v>
      </c>
      <c r="AT287" s="25" t="s">
        <v>162</v>
      </c>
      <c r="AU287" s="25" t="s">
        <v>79</v>
      </c>
      <c r="AY287" s="25" t="s">
        <v>159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175</v>
      </c>
      <c r="BM287" s="25" t="s">
        <v>473</v>
      </c>
    </row>
    <row r="288" s="14" customFormat="1">
      <c r="B288" s="248"/>
      <c r="D288" s="232" t="s">
        <v>249</v>
      </c>
      <c r="E288" s="249" t="s">
        <v>5</v>
      </c>
      <c r="F288" s="250" t="s">
        <v>462</v>
      </c>
      <c r="H288" s="249" t="s">
        <v>5</v>
      </c>
      <c r="I288" s="251"/>
      <c r="L288" s="248"/>
      <c r="M288" s="252"/>
      <c r="N288" s="253"/>
      <c r="O288" s="253"/>
      <c r="P288" s="253"/>
      <c r="Q288" s="253"/>
      <c r="R288" s="253"/>
      <c r="S288" s="253"/>
      <c r="T288" s="254"/>
      <c r="AT288" s="249" t="s">
        <v>249</v>
      </c>
      <c r="AU288" s="249" t="s">
        <v>79</v>
      </c>
      <c r="AV288" s="14" t="s">
        <v>77</v>
      </c>
      <c r="AW288" s="14" t="s">
        <v>34</v>
      </c>
      <c r="AX288" s="14" t="s">
        <v>70</v>
      </c>
      <c r="AY288" s="249" t="s">
        <v>159</v>
      </c>
    </row>
    <row r="289" s="14" customFormat="1">
      <c r="B289" s="248"/>
      <c r="D289" s="232" t="s">
        <v>249</v>
      </c>
      <c r="E289" s="249" t="s">
        <v>5</v>
      </c>
      <c r="F289" s="250" t="s">
        <v>474</v>
      </c>
      <c r="H289" s="249" t="s">
        <v>5</v>
      </c>
      <c r="I289" s="251"/>
      <c r="L289" s="248"/>
      <c r="M289" s="252"/>
      <c r="N289" s="253"/>
      <c r="O289" s="253"/>
      <c r="P289" s="253"/>
      <c r="Q289" s="253"/>
      <c r="R289" s="253"/>
      <c r="S289" s="253"/>
      <c r="T289" s="254"/>
      <c r="AT289" s="249" t="s">
        <v>249</v>
      </c>
      <c r="AU289" s="249" t="s">
        <v>79</v>
      </c>
      <c r="AV289" s="14" t="s">
        <v>77</v>
      </c>
      <c r="AW289" s="14" t="s">
        <v>34</v>
      </c>
      <c r="AX289" s="14" t="s">
        <v>70</v>
      </c>
      <c r="AY289" s="249" t="s">
        <v>159</v>
      </c>
    </row>
    <row r="290" s="12" customFormat="1">
      <c r="B290" s="231"/>
      <c r="D290" s="232" t="s">
        <v>249</v>
      </c>
      <c r="E290" s="233" t="s">
        <v>5</v>
      </c>
      <c r="F290" s="234" t="s">
        <v>79</v>
      </c>
      <c r="H290" s="235">
        <v>2</v>
      </c>
      <c r="I290" s="236"/>
      <c r="L290" s="231"/>
      <c r="M290" s="237"/>
      <c r="N290" s="238"/>
      <c r="O290" s="238"/>
      <c r="P290" s="238"/>
      <c r="Q290" s="238"/>
      <c r="R290" s="238"/>
      <c r="S290" s="238"/>
      <c r="T290" s="239"/>
      <c r="AT290" s="233" t="s">
        <v>249</v>
      </c>
      <c r="AU290" s="233" t="s">
        <v>79</v>
      </c>
      <c r="AV290" s="12" t="s">
        <v>79</v>
      </c>
      <c r="AW290" s="12" t="s">
        <v>34</v>
      </c>
      <c r="AX290" s="12" t="s">
        <v>70</v>
      </c>
      <c r="AY290" s="233" t="s">
        <v>159</v>
      </c>
    </row>
    <row r="291" s="13" customFormat="1">
      <c r="B291" s="240"/>
      <c r="D291" s="232" t="s">
        <v>249</v>
      </c>
      <c r="E291" s="241" t="s">
        <v>5</v>
      </c>
      <c r="F291" s="242" t="s">
        <v>251</v>
      </c>
      <c r="H291" s="243">
        <v>2</v>
      </c>
      <c r="I291" s="244"/>
      <c r="L291" s="240"/>
      <c r="M291" s="245"/>
      <c r="N291" s="246"/>
      <c r="O291" s="246"/>
      <c r="P291" s="246"/>
      <c r="Q291" s="246"/>
      <c r="R291" s="246"/>
      <c r="S291" s="246"/>
      <c r="T291" s="247"/>
      <c r="AT291" s="241" t="s">
        <v>249</v>
      </c>
      <c r="AU291" s="241" t="s">
        <v>79</v>
      </c>
      <c r="AV291" s="13" t="s">
        <v>175</v>
      </c>
      <c r="AW291" s="13" t="s">
        <v>34</v>
      </c>
      <c r="AX291" s="13" t="s">
        <v>77</v>
      </c>
      <c r="AY291" s="241" t="s">
        <v>159</v>
      </c>
    </row>
    <row r="292" s="1" customFormat="1" ht="25.5" customHeight="1">
      <c r="B292" s="213"/>
      <c r="C292" s="214" t="s">
        <v>475</v>
      </c>
      <c r="D292" s="214" t="s">
        <v>162</v>
      </c>
      <c r="E292" s="215" t="s">
        <v>476</v>
      </c>
      <c r="F292" s="216" t="s">
        <v>477</v>
      </c>
      <c r="G292" s="217" t="s">
        <v>404</v>
      </c>
      <c r="H292" s="218">
        <v>180</v>
      </c>
      <c r="I292" s="219"/>
      <c r="J292" s="220">
        <f>ROUND(I292*H292,2)</f>
        <v>0</v>
      </c>
      <c r="K292" s="216" t="s">
        <v>5</v>
      </c>
      <c r="L292" s="47"/>
      <c r="M292" s="221" t="s">
        <v>5</v>
      </c>
      <c r="N292" s="222" t="s">
        <v>41</v>
      </c>
      <c r="O292" s="48"/>
      <c r="P292" s="223">
        <f>O292*H292</f>
        <v>0</v>
      </c>
      <c r="Q292" s="223">
        <v>0</v>
      </c>
      <c r="R292" s="223">
        <f>Q292*H292</f>
        <v>0</v>
      </c>
      <c r="S292" s="223">
        <v>0.0092499999999999995</v>
      </c>
      <c r="T292" s="224">
        <f>S292*H292</f>
        <v>1.6649999999999998</v>
      </c>
      <c r="AR292" s="25" t="s">
        <v>175</v>
      </c>
      <c r="AT292" s="25" t="s">
        <v>162</v>
      </c>
      <c r="AU292" s="25" t="s">
        <v>79</v>
      </c>
      <c r="AY292" s="25" t="s">
        <v>159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25" t="s">
        <v>77</v>
      </c>
      <c r="BK292" s="225">
        <f>ROUND(I292*H292,2)</f>
        <v>0</v>
      </c>
      <c r="BL292" s="25" t="s">
        <v>175</v>
      </c>
      <c r="BM292" s="25" t="s">
        <v>478</v>
      </c>
    </row>
    <row r="293" s="14" customFormat="1">
      <c r="B293" s="248"/>
      <c r="D293" s="232" t="s">
        <v>249</v>
      </c>
      <c r="E293" s="249" t="s">
        <v>5</v>
      </c>
      <c r="F293" s="250" t="s">
        <v>462</v>
      </c>
      <c r="H293" s="249" t="s">
        <v>5</v>
      </c>
      <c r="I293" s="251"/>
      <c r="L293" s="248"/>
      <c r="M293" s="252"/>
      <c r="N293" s="253"/>
      <c r="O293" s="253"/>
      <c r="P293" s="253"/>
      <c r="Q293" s="253"/>
      <c r="R293" s="253"/>
      <c r="S293" s="253"/>
      <c r="T293" s="254"/>
      <c r="AT293" s="249" t="s">
        <v>249</v>
      </c>
      <c r="AU293" s="249" t="s">
        <v>79</v>
      </c>
      <c r="AV293" s="14" t="s">
        <v>77</v>
      </c>
      <c r="AW293" s="14" t="s">
        <v>34</v>
      </c>
      <c r="AX293" s="14" t="s">
        <v>70</v>
      </c>
      <c r="AY293" s="249" t="s">
        <v>159</v>
      </c>
    </row>
    <row r="294" s="14" customFormat="1">
      <c r="B294" s="248"/>
      <c r="D294" s="232" t="s">
        <v>249</v>
      </c>
      <c r="E294" s="249" t="s">
        <v>5</v>
      </c>
      <c r="F294" s="250" t="s">
        <v>479</v>
      </c>
      <c r="H294" s="249" t="s">
        <v>5</v>
      </c>
      <c r="I294" s="251"/>
      <c r="L294" s="248"/>
      <c r="M294" s="252"/>
      <c r="N294" s="253"/>
      <c r="O294" s="253"/>
      <c r="P294" s="253"/>
      <c r="Q294" s="253"/>
      <c r="R294" s="253"/>
      <c r="S294" s="253"/>
      <c r="T294" s="254"/>
      <c r="AT294" s="249" t="s">
        <v>249</v>
      </c>
      <c r="AU294" s="249" t="s">
        <v>79</v>
      </c>
      <c r="AV294" s="14" t="s">
        <v>77</v>
      </c>
      <c r="AW294" s="14" t="s">
        <v>34</v>
      </c>
      <c r="AX294" s="14" t="s">
        <v>70</v>
      </c>
      <c r="AY294" s="249" t="s">
        <v>159</v>
      </c>
    </row>
    <row r="295" s="12" customFormat="1">
      <c r="B295" s="231"/>
      <c r="D295" s="232" t="s">
        <v>249</v>
      </c>
      <c r="E295" s="233" t="s">
        <v>5</v>
      </c>
      <c r="F295" s="234" t="s">
        <v>480</v>
      </c>
      <c r="H295" s="235">
        <v>180</v>
      </c>
      <c r="I295" s="236"/>
      <c r="L295" s="231"/>
      <c r="M295" s="237"/>
      <c r="N295" s="238"/>
      <c r="O295" s="238"/>
      <c r="P295" s="238"/>
      <c r="Q295" s="238"/>
      <c r="R295" s="238"/>
      <c r="S295" s="238"/>
      <c r="T295" s="239"/>
      <c r="AT295" s="233" t="s">
        <v>249</v>
      </c>
      <c r="AU295" s="233" t="s">
        <v>79</v>
      </c>
      <c r="AV295" s="12" t="s">
        <v>79</v>
      </c>
      <c r="AW295" s="12" t="s">
        <v>34</v>
      </c>
      <c r="AX295" s="12" t="s">
        <v>70</v>
      </c>
      <c r="AY295" s="233" t="s">
        <v>159</v>
      </c>
    </row>
    <row r="296" s="13" customFormat="1">
      <c r="B296" s="240"/>
      <c r="D296" s="232" t="s">
        <v>249</v>
      </c>
      <c r="E296" s="241" t="s">
        <v>5</v>
      </c>
      <c r="F296" s="242" t="s">
        <v>251</v>
      </c>
      <c r="H296" s="243">
        <v>180</v>
      </c>
      <c r="I296" s="244"/>
      <c r="L296" s="240"/>
      <c r="M296" s="265"/>
      <c r="N296" s="266"/>
      <c r="O296" s="266"/>
      <c r="P296" s="266"/>
      <c r="Q296" s="266"/>
      <c r="R296" s="266"/>
      <c r="S296" s="266"/>
      <c r="T296" s="267"/>
      <c r="AT296" s="241" t="s">
        <v>249</v>
      </c>
      <c r="AU296" s="241" t="s">
        <v>79</v>
      </c>
      <c r="AV296" s="13" t="s">
        <v>175</v>
      </c>
      <c r="AW296" s="13" t="s">
        <v>34</v>
      </c>
      <c r="AX296" s="13" t="s">
        <v>77</v>
      </c>
      <c r="AY296" s="241" t="s">
        <v>159</v>
      </c>
    </row>
    <row r="297" s="1" customFormat="1" ht="6.96" customHeight="1">
      <c r="B297" s="68"/>
      <c r="C297" s="69"/>
      <c r="D297" s="69"/>
      <c r="E297" s="69"/>
      <c r="F297" s="69"/>
      <c r="G297" s="69"/>
      <c r="H297" s="69"/>
      <c r="I297" s="164"/>
      <c r="J297" s="69"/>
      <c r="K297" s="69"/>
      <c r="L297" s="47"/>
    </row>
  </sheetData>
  <autoFilter ref="C94:K296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1:H81"/>
    <mergeCell ref="E85:H85"/>
    <mergeCell ref="E83:H83"/>
    <mergeCell ref="E87:H87"/>
    <mergeCell ref="G1:H1"/>
    <mergeCell ref="L2:V2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97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481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ROUND(J97,2)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ROUND(SUM(BE97:BE622), 2)</f>
        <v>0</v>
      </c>
      <c r="G34" s="48"/>
      <c r="H34" s="48"/>
      <c r="I34" s="156">
        <v>0.20999999999999999</v>
      </c>
      <c r="J34" s="155">
        <f>ROUND(ROUND((SUM(BE97:BE622)),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ROUND(SUM(BF97:BF622), 2)</f>
        <v>0</v>
      </c>
      <c r="G35" s="48"/>
      <c r="H35" s="48"/>
      <c r="I35" s="156">
        <v>0.14999999999999999</v>
      </c>
      <c r="J35" s="155">
        <f>ROUND(ROUND((SUM(BF97:BF622)),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ROUND(SUM(BG97:BG622),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ROUND(SUM(BH97:BH622),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ROUND(SUM(BI97:BI622),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101.1 UN - Smíšená stezka osa číslo 1 -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J97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J98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J99</f>
        <v>0</v>
      </c>
      <c r="K66" s="186"/>
    </row>
    <row r="67" s="9" customFormat="1" ht="19.92" customHeight="1">
      <c r="B67" s="180"/>
      <c r="C67" s="181"/>
      <c r="D67" s="182" t="s">
        <v>237</v>
      </c>
      <c r="E67" s="183"/>
      <c r="F67" s="183"/>
      <c r="G67" s="183"/>
      <c r="H67" s="183"/>
      <c r="I67" s="184"/>
      <c r="J67" s="185">
        <f>J274</f>
        <v>0</v>
      </c>
      <c r="K67" s="186"/>
    </row>
    <row r="68" s="9" customFormat="1" ht="19.92" customHeight="1">
      <c r="B68" s="180"/>
      <c r="C68" s="181"/>
      <c r="D68" s="182" t="s">
        <v>482</v>
      </c>
      <c r="E68" s="183"/>
      <c r="F68" s="183"/>
      <c r="G68" s="183"/>
      <c r="H68" s="183"/>
      <c r="I68" s="184"/>
      <c r="J68" s="185">
        <f>J318</f>
        <v>0</v>
      </c>
      <c r="K68" s="186"/>
    </row>
    <row r="69" s="9" customFormat="1" ht="19.92" customHeight="1">
      <c r="B69" s="180"/>
      <c r="C69" s="181"/>
      <c r="D69" s="182" t="s">
        <v>238</v>
      </c>
      <c r="E69" s="183"/>
      <c r="F69" s="183"/>
      <c r="G69" s="183"/>
      <c r="H69" s="183"/>
      <c r="I69" s="184"/>
      <c r="J69" s="185">
        <f>J323</f>
        <v>0</v>
      </c>
      <c r="K69" s="186"/>
    </row>
    <row r="70" s="9" customFormat="1" ht="19.92" customHeight="1">
      <c r="B70" s="180"/>
      <c r="C70" s="181"/>
      <c r="D70" s="182" t="s">
        <v>239</v>
      </c>
      <c r="E70" s="183"/>
      <c r="F70" s="183"/>
      <c r="G70" s="183"/>
      <c r="H70" s="183"/>
      <c r="I70" s="184"/>
      <c r="J70" s="185">
        <f>J349</f>
        <v>0</v>
      </c>
      <c r="K70" s="186"/>
    </row>
    <row r="71" s="9" customFormat="1" ht="19.92" customHeight="1">
      <c r="B71" s="180"/>
      <c r="C71" s="181"/>
      <c r="D71" s="182" t="s">
        <v>240</v>
      </c>
      <c r="E71" s="183"/>
      <c r="F71" s="183"/>
      <c r="G71" s="183"/>
      <c r="H71" s="183"/>
      <c r="I71" s="184"/>
      <c r="J71" s="185">
        <f>J433</f>
        <v>0</v>
      </c>
      <c r="K71" s="186"/>
    </row>
    <row r="72" s="9" customFormat="1" ht="19.92" customHeight="1">
      <c r="B72" s="180"/>
      <c r="C72" s="181"/>
      <c r="D72" s="182" t="s">
        <v>241</v>
      </c>
      <c r="E72" s="183"/>
      <c r="F72" s="183"/>
      <c r="G72" s="183"/>
      <c r="H72" s="183"/>
      <c r="I72" s="184"/>
      <c r="J72" s="185">
        <f>J501</f>
        <v>0</v>
      </c>
      <c r="K72" s="186"/>
    </row>
    <row r="73" s="9" customFormat="1" ht="19.92" customHeight="1">
      <c r="B73" s="180"/>
      <c r="C73" s="181"/>
      <c r="D73" s="182" t="s">
        <v>483</v>
      </c>
      <c r="E73" s="183"/>
      <c r="F73" s="183"/>
      <c r="G73" s="183"/>
      <c r="H73" s="183"/>
      <c r="I73" s="184"/>
      <c r="J73" s="185">
        <f>J582</f>
        <v>0</v>
      </c>
      <c r="K73" s="186"/>
    </row>
    <row r="74" s="1" customFormat="1" ht="21.84" customHeight="1">
      <c r="B74" s="47"/>
      <c r="C74" s="48"/>
      <c r="D74" s="48"/>
      <c r="E74" s="48"/>
      <c r="F74" s="48"/>
      <c r="G74" s="48"/>
      <c r="H74" s="48"/>
      <c r="I74" s="142"/>
      <c r="J74" s="48"/>
      <c r="K74" s="52"/>
    </row>
    <row r="75" s="1" customFormat="1" ht="6.96" customHeight="1">
      <c r="B75" s="68"/>
      <c r="C75" s="69"/>
      <c r="D75" s="69"/>
      <c r="E75" s="69"/>
      <c r="F75" s="69"/>
      <c r="G75" s="69"/>
      <c r="H75" s="69"/>
      <c r="I75" s="164"/>
      <c r="J75" s="69"/>
      <c r="K75" s="70"/>
    </row>
    <row r="79" s="1" customFormat="1" ht="6.96" customHeight="1">
      <c r="B79" s="71"/>
      <c r="C79" s="72"/>
      <c r="D79" s="72"/>
      <c r="E79" s="72"/>
      <c r="F79" s="72"/>
      <c r="G79" s="72"/>
      <c r="H79" s="72"/>
      <c r="I79" s="165"/>
      <c r="J79" s="72"/>
      <c r="K79" s="72"/>
      <c r="L79" s="47"/>
    </row>
    <row r="80" s="1" customFormat="1" ht="36.96" customHeight="1">
      <c r="B80" s="47"/>
      <c r="C80" s="73" t="s">
        <v>142</v>
      </c>
      <c r="I80" s="187"/>
      <c r="L80" s="47"/>
    </row>
    <row r="81" s="1" customFormat="1" ht="6.96" customHeight="1">
      <c r="B81" s="47"/>
      <c r="I81" s="187"/>
      <c r="L81" s="47"/>
    </row>
    <row r="82" s="1" customFormat="1" ht="14.4" customHeight="1">
      <c r="B82" s="47"/>
      <c r="C82" s="75" t="s">
        <v>19</v>
      </c>
      <c r="I82" s="187"/>
      <c r="L82" s="47"/>
    </row>
    <row r="83" s="1" customFormat="1" ht="16.5" customHeight="1">
      <c r="B83" s="47"/>
      <c r="E83" s="188" t="str">
        <f>E7</f>
        <v>Cyklostezka Bratrušov - 1.rozpočet</v>
      </c>
      <c r="F83" s="75"/>
      <c r="G83" s="75"/>
      <c r="H83" s="75"/>
      <c r="I83" s="187"/>
      <c r="L83" s="47"/>
    </row>
    <row r="84">
      <c r="B84" s="29"/>
      <c r="C84" s="75" t="s">
        <v>127</v>
      </c>
      <c r="L84" s="29"/>
    </row>
    <row r="85" ht="16.5" customHeight="1">
      <c r="B85" s="29"/>
      <c r="E85" s="188" t="s">
        <v>128</v>
      </c>
      <c r="L85" s="29"/>
    </row>
    <row r="86">
      <c r="B86" s="29"/>
      <c r="C86" s="75" t="s">
        <v>129</v>
      </c>
      <c r="L86" s="29"/>
    </row>
    <row r="87" s="1" customFormat="1" ht="16.5" customHeight="1">
      <c r="B87" s="47"/>
      <c r="E87" s="230" t="s">
        <v>232</v>
      </c>
      <c r="F87" s="1"/>
      <c r="G87" s="1"/>
      <c r="H87" s="1"/>
      <c r="I87" s="187"/>
      <c r="L87" s="47"/>
    </row>
    <row r="88" s="1" customFormat="1" ht="14.4" customHeight="1">
      <c r="B88" s="47"/>
      <c r="C88" s="75" t="s">
        <v>233</v>
      </c>
      <c r="I88" s="187"/>
      <c r="L88" s="47"/>
    </row>
    <row r="89" s="1" customFormat="1" ht="17.25" customHeight="1">
      <c r="B89" s="47"/>
      <c r="E89" s="78" t="str">
        <f>E13</f>
        <v>OS 101.1 UN - Smíšená stezka osa číslo 1 - uznatelné náklady</v>
      </c>
      <c r="F89" s="1"/>
      <c r="G89" s="1"/>
      <c r="H89" s="1"/>
      <c r="I89" s="187"/>
      <c r="L89" s="47"/>
    </row>
    <row r="90" s="1" customFormat="1" ht="6.96" customHeight="1">
      <c r="B90" s="47"/>
      <c r="I90" s="187"/>
      <c r="L90" s="47"/>
    </row>
    <row r="91" s="1" customFormat="1" ht="18" customHeight="1">
      <c r="B91" s="47"/>
      <c r="C91" s="75" t="s">
        <v>23</v>
      </c>
      <c r="F91" s="189" t="str">
        <f>F16</f>
        <v>Bratrušov</v>
      </c>
      <c r="I91" s="190" t="s">
        <v>25</v>
      </c>
      <c r="J91" s="80" t="str">
        <f>IF(J16="","",J16)</f>
        <v>5.6.2017</v>
      </c>
      <c r="L91" s="47"/>
    </row>
    <row r="92" s="1" customFormat="1" ht="6.96" customHeight="1">
      <c r="B92" s="47"/>
      <c r="I92" s="187"/>
      <c r="L92" s="47"/>
    </row>
    <row r="93" s="1" customFormat="1">
      <c r="B93" s="47"/>
      <c r="C93" s="75" t="s">
        <v>27</v>
      </c>
      <c r="F93" s="189" t="str">
        <f>E19</f>
        <v xml:space="preserve"> </v>
      </c>
      <c r="I93" s="190" t="s">
        <v>33</v>
      </c>
      <c r="J93" s="189" t="str">
        <f>E25</f>
        <v xml:space="preserve"> </v>
      </c>
      <c r="L93" s="47"/>
    </row>
    <row r="94" s="1" customFormat="1" ht="14.4" customHeight="1">
      <c r="B94" s="47"/>
      <c r="C94" s="75" t="s">
        <v>31</v>
      </c>
      <c r="F94" s="189" t="str">
        <f>IF(E22="","",E22)</f>
        <v/>
      </c>
      <c r="I94" s="187"/>
      <c r="L94" s="47"/>
    </row>
    <row r="95" s="1" customFormat="1" ht="10.32" customHeight="1">
      <c r="B95" s="47"/>
      <c r="I95" s="187"/>
      <c r="L95" s="47"/>
    </row>
    <row r="96" s="10" customFormat="1" ht="29.28" customHeight="1">
      <c r="B96" s="191"/>
      <c r="C96" s="192" t="s">
        <v>143</v>
      </c>
      <c r="D96" s="193" t="s">
        <v>55</v>
      </c>
      <c r="E96" s="193" t="s">
        <v>51</v>
      </c>
      <c r="F96" s="193" t="s">
        <v>144</v>
      </c>
      <c r="G96" s="193" t="s">
        <v>145</v>
      </c>
      <c r="H96" s="193" t="s">
        <v>146</v>
      </c>
      <c r="I96" s="194" t="s">
        <v>147</v>
      </c>
      <c r="J96" s="193" t="s">
        <v>133</v>
      </c>
      <c r="K96" s="195" t="s">
        <v>148</v>
      </c>
      <c r="L96" s="191"/>
      <c r="M96" s="93" t="s">
        <v>149</v>
      </c>
      <c r="N96" s="94" t="s">
        <v>40</v>
      </c>
      <c r="O96" s="94" t="s">
        <v>150</v>
      </c>
      <c r="P96" s="94" t="s">
        <v>151</v>
      </c>
      <c r="Q96" s="94" t="s">
        <v>152</v>
      </c>
      <c r="R96" s="94" t="s">
        <v>153</v>
      </c>
      <c r="S96" s="94" t="s">
        <v>154</v>
      </c>
      <c r="T96" s="95" t="s">
        <v>155</v>
      </c>
    </row>
    <row r="97" s="1" customFormat="1" ht="29.28" customHeight="1">
      <c r="B97" s="47"/>
      <c r="C97" s="97" t="s">
        <v>134</v>
      </c>
      <c r="I97" s="187"/>
      <c r="J97" s="196">
        <f>BK97</f>
        <v>0</v>
      </c>
      <c r="L97" s="47"/>
      <c r="M97" s="96"/>
      <c r="N97" s="83"/>
      <c r="O97" s="83"/>
      <c r="P97" s="197">
        <f>P98</f>
        <v>0</v>
      </c>
      <c r="Q97" s="83"/>
      <c r="R97" s="197">
        <f>R98</f>
        <v>1802.7507863000001</v>
      </c>
      <c r="S97" s="83"/>
      <c r="T97" s="198">
        <f>T98</f>
        <v>281.88500000000005</v>
      </c>
      <c r="AT97" s="25" t="s">
        <v>69</v>
      </c>
      <c r="AU97" s="25" t="s">
        <v>135</v>
      </c>
      <c r="BK97" s="199">
        <f>BK98</f>
        <v>0</v>
      </c>
    </row>
    <row r="98" s="11" customFormat="1" ht="37.44001" customHeight="1">
      <c r="B98" s="200"/>
      <c r="D98" s="201" t="s">
        <v>69</v>
      </c>
      <c r="E98" s="202" t="s">
        <v>242</v>
      </c>
      <c r="F98" s="202" t="s">
        <v>243</v>
      </c>
      <c r="I98" s="203"/>
      <c r="J98" s="204">
        <f>BK98</f>
        <v>0</v>
      </c>
      <c r="L98" s="200"/>
      <c r="M98" s="205"/>
      <c r="N98" s="206"/>
      <c r="O98" s="206"/>
      <c r="P98" s="207">
        <f>P99+P274+P318+P323+P349+P433+P501+P582</f>
        <v>0</v>
      </c>
      <c r="Q98" s="206"/>
      <c r="R98" s="207">
        <f>R99+R274+R318+R323+R349+R433+R501+R582</f>
        <v>1802.7507863000001</v>
      </c>
      <c r="S98" s="206"/>
      <c r="T98" s="208">
        <f>T99+T274+T318+T323+T349+T433+T501+T582</f>
        <v>281.88500000000005</v>
      </c>
      <c r="AR98" s="201" t="s">
        <v>77</v>
      </c>
      <c r="AT98" s="209" t="s">
        <v>69</v>
      </c>
      <c r="AU98" s="209" t="s">
        <v>70</v>
      </c>
      <c r="AY98" s="201" t="s">
        <v>159</v>
      </c>
      <c r="BK98" s="210">
        <f>BK99+BK274+BK318+BK323+BK349+BK433+BK501+BK582</f>
        <v>0</v>
      </c>
    </row>
    <row r="99" s="11" customFormat="1" ht="19.92" customHeight="1">
      <c r="B99" s="200"/>
      <c r="D99" s="201" t="s">
        <v>69</v>
      </c>
      <c r="E99" s="211" t="s">
        <v>77</v>
      </c>
      <c r="F99" s="211" t="s">
        <v>244</v>
      </c>
      <c r="I99" s="203"/>
      <c r="J99" s="212">
        <f>BK99</f>
        <v>0</v>
      </c>
      <c r="L99" s="200"/>
      <c r="M99" s="205"/>
      <c r="N99" s="206"/>
      <c r="O99" s="206"/>
      <c r="P99" s="207">
        <f>SUM(P100:P273)</f>
        <v>0</v>
      </c>
      <c r="Q99" s="206"/>
      <c r="R99" s="207">
        <f>SUM(R100:R273)</f>
        <v>854.73017000000004</v>
      </c>
      <c r="S99" s="206"/>
      <c r="T99" s="208">
        <f>SUM(T100:T273)</f>
        <v>258.91500000000002</v>
      </c>
      <c r="AR99" s="201" t="s">
        <v>77</v>
      </c>
      <c r="AT99" s="209" t="s">
        <v>69</v>
      </c>
      <c r="AU99" s="209" t="s">
        <v>77</v>
      </c>
      <c r="AY99" s="201" t="s">
        <v>159</v>
      </c>
      <c r="BK99" s="210">
        <f>SUM(BK100:BK273)</f>
        <v>0</v>
      </c>
    </row>
    <row r="100" s="1" customFormat="1" ht="16.5" customHeight="1">
      <c r="B100" s="213"/>
      <c r="C100" s="214" t="s">
        <v>77</v>
      </c>
      <c r="D100" s="214" t="s">
        <v>162</v>
      </c>
      <c r="E100" s="215" t="s">
        <v>484</v>
      </c>
      <c r="F100" s="216" t="s">
        <v>485</v>
      </c>
      <c r="G100" s="217" t="s">
        <v>486</v>
      </c>
      <c r="H100" s="218">
        <v>1.625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175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175</v>
      </c>
      <c r="BM100" s="25" t="s">
        <v>487</v>
      </c>
    </row>
    <row r="101" s="12" customFormat="1">
      <c r="B101" s="231"/>
      <c r="D101" s="232" t="s">
        <v>249</v>
      </c>
      <c r="E101" s="233" t="s">
        <v>5</v>
      </c>
      <c r="F101" s="234" t="s">
        <v>488</v>
      </c>
      <c r="H101" s="235">
        <v>1.625</v>
      </c>
      <c r="I101" s="236"/>
      <c r="L101" s="231"/>
      <c r="M101" s="237"/>
      <c r="N101" s="238"/>
      <c r="O101" s="238"/>
      <c r="P101" s="238"/>
      <c r="Q101" s="238"/>
      <c r="R101" s="238"/>
      <c r="S101" s="238"/>
      <c r="T101" s="239"/>
      <c r="AT101" s="233" t="s">
        <v>249</v>
      </c>
      <c r="AU101" s="233" t="s">
        <v>79</v>
      </c>
      <c r="AV101" s="12" t="s">
        <v>79</v>
      </c>
      <c r="AW101" s="12" t="s">
        <v>34</v>
      </c>
      <c r="AX101" s="12" t="s">
        <v>70</v>
      </c>
      <c r="AY101" s="233" t="s">
        <v>159</v>
      </c>
    </row>
    <row r="102" s="13" customFormat="1">
      <c r="B102" s="240"/>
      <c r="D102" s="232" t="s">
        <v>249</v>
      </c>
      <c r="E102" s="241" t="s">
        <v>5</v>
      </c>
      <c r="F102" s="242" t="s">
        <v>251</v>
      </c>
      <c r="H102" s="243">
        <v>1.625</v>
      </c>
      <c r="I102" s="244"/>
      <c r="L102" s="240"/>
      <c r="M102" s="245"/>
      <c r="N102" s="246"/>
      <c r="O102" s="246"/>
      <c r="P102" s="246"/>
      <c r="Q102" s="246"/>
      <c r="R102" s="246"/>
      <c r="S102" s="246"/>
      <c r="T102" s="247"/>
      <c r="AT102" s="241" t="s">
        <v>249</v>
      </c>
      <c r="AU102" s="241" t="s">
        <v>79</v>
      </c>
      <c r="AV102" s="13" t="s">
        <v>175</v>
      </c>
      <c r="AW102" s="13" t="s">
        <v>34</v>
      </c>
      <c r="AX102" s="13" t="s">
        <v>77</v>
      </c>
      <c r="AY102" s="241" t="s">
        <v>159</v>
      </c>
    </row>
    <row r="103" s="1" customFormat="1" ht="38.25" customHeight="1">
      <c r="B103" s="213"/>
      <c r="C103" s="214" t="s">
        <v>79</v>
      </c>
      <c r="D103" s="214" t="s">
        <v>162</v>
      </c>
      <c r="E103" s="215" t="s">
        <v>489</v>
      </c>
      <c r="F103" s="216" t="s">
        <v>490</v>
      </c>
      <c r="G103" s="217" t="s">
        <v>289</v>
      </c>
      <c r="H103" s="218">
        <v>44</v>
      </c>
      <c r="I103" s="219"/>
      <c r="J103" s="220">
        <f>ROUND(I103*H103,2)</f>
        <v>0</v>
      </c>
      <c r="K103" s="216" t="s">
        <v>166</v>
      </c>
      <c r="L103" s="47"/>
      <c r="M103" s="221" t="s">
        <v>5</v>
      </c>
      <c r="N103" s="222" t="s">
        <v>41</v>
      </c>
      <c r="O103" s="48"/>
      <c r="P103" s="223">
        <f>O103*H103</f>
        <v>0</v>
      </c>
      <c r="Q103" s="223">
        <v>0</v>
      </c>
      <c r="R103" s="223">
        <f>Q103*H103</f>
        <v>0</v>
      </c>
      <c r="S103" s="223">
        <v>0.098000000000000004</v>
      </c>
      <c r="T103" s="224">
        <f>S103*H103</f>
        <v>4.3120000000000003</v>
      </c>
      <c r="AR103" s="25" t="s">
        <v>175</v>
      </c>
      <c r="AT103" s="25" t="s">
        <v>162</v>
      </c>
      <c r="AU103" s="25" t="s">
        <v>79</v>
      </c>
      <c r="AY103" s="25" t="s">
        <v>159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25" t="s">
        <v>77</v>
      </c>
      <c r="BK103" s="225">
        <f>ROUND(I103*H103,2)</f>
        <v>0</v>
      </c>
      <c r="BL103" s="25" t="s">
        <v>175</v>
      </c>
      <c r="BM103" s="25" t="s">
        <v>491</v>
      </c>
    </row>
    <row r="104" s="14" customFormat="1">
      <c r="B104" s="248"/>
      <c r="D104" s="232" t="s">
        <v>249</v>
      </c>
      <c r="E104" s="249" t="s">
        <v>5</v>
      </c>
      <c r="F104" s="250" t="s">
        <v>492</v>
      </c>
      <c r="H104" s="249" t="s">
        <v>5</v>
      </c>
      <c r="I104" s="251"/>
      <c r="L104" s="248"/>
      <c r="M104" s="252"/>
      <c r="N104" s="253"/>
      <c r="O104" s="253"/>
      <c r="P104" s="253"/>
      <c r="Q104" s="253"/>
      <c r="R104" s="253"/>
      <c r="S104" s="253"/>
      <c r="T104" s="254"/>
      <c r="AT104" s="249" t="s">
        <v>249</v>
      </c>
      <c r="AU104" s="249" t="s">
        <v>79</v>
      </c>
      <c r="AV104" s="14" t="s">
        <v>77</v>
      </c>
      <c r="AW104" s="14" t="s">
        <v>34</v>
      </c>
      <c r="AX104" s="14" t="s">
        <v>70</v>
      </c>
      <c r="AY104" s="249" t="s">
        <v>159</v>
      </c>
    </row>
    <row r="105" s="12" customFormat="1">
      <c r="B105" s="231"/>
      <c r="D105" s="232" t="s">
        <v>249</v>
      </c>
      <c r="E105" s="233" t="s">
        <v>5</v>
      </c>
      <c r="F105" s="234" t="s">
        <v>493</v>
      </c>
      <c r="H105" s="235">
        <v>44</v>
      </c>
      <c r="I105" s="236"/>
      <c r="L105" s="231"/>
      <c r="M105" s="237"/>
      <c r="N105" s="238"/>
      <c r="O105" s="238"/>
      <c r="P105" s="238"/>
      <c r="Q105" s="238"/>
      <c r="R105" s="238"/>
      <c r="S105" s="238"/>
      <c r="T105" s="239"/>
      <c r="AT105" s="233" t="s">
        <v>249</v>
      </c>
      <c r="AU105" s="233" t="s">
        <v>79</v>
      </c>
      <c r="AV105" s="12" t="s">
        <v>79</v>
      </c>
      <c r="AW105" s="12" t="s">
        <v>34</v>
      </c>
      <c r="AX105" s="12" t="s">
        <v>70</v>
      </c>
      <c r="AY105" s="233" t="s">
        <v>159</v>
      </c>
    </row>
    <row r="106" s="13" customFormat="1">
      <c r="B106" s="240"/>
      <c r="D106" s="232" t="s">
        <v>249</v>
      </c>
      <c r="E106" s="241" t="s">
        <v>5</v>
      </c>
      <c r="F106" s="242" t="s">
        <v>251</v>
      </c>
      <c r="H106" s="243">
        <v>44</v>
      </c>
      <c r="I106" s="244"/>
      <c r="L106" s="240"/>
      <c r="M106" s="245"/>
      <c r="N106" s="246"/>
      <c r="O106" s="246"/>
      <c r="P106" s="246"/>
      <c r="Q106" s="246"/>
      <c r="R106" s="246"/>
      <c r="S106" s="246"/>
      <c r="T106" s="247"/>
      <c r="AT106" s="241" t="s">
        <v>249</v>
      </c>
      <c r="AU106" s="241" t="s">
        <v>79</v>
      </c>
      <c r="AV106" s="13" t="s">
        <v>175</v>
      </c>
      <c r="AW106" s="13" t="s">
        <v>34</v>
      </c>
      <c r="AX106" s="13" t="s">
        <v>77</v>
      </c>
      <c r="AY106" s="241" t="s">
        <v>159</v>
      </c>
    </row>
    <row r="107" s="1" customFormat="1" ht="38.25" customHeight="1">
      <c r="B107" s="213"/>
      <c r="C107" s="214" t="s">
        <v>93</v>
      </c>
      <c r="D107" s="214" t="s">
        <v>162</v>
      </c>
      <c r="E107" s="215" t="s">
        <v>494</v>
      </c>
      <c r="F107" s="216" t="s">
        <v>495</v>
      </c>
      <c r="G107" s="217" t="s">
        <v>289</v>
      </c>
      <c r="H107" s="218">
        <v>69</v>
      </c>
      <c r="I107" s="219"/>
      <c r="J107" s="220">
        <f>ROUND(I107*H107,2)</f>
        <v>0</v>
      </c>
      <c r="K107" s="216" t="s">
        <v>166</v>
      </c>
      <c r="L107" s="47"/>
      <c r="M107" s="221" t="s">
        <v>5</v>
      </c>
      <c r="N107" s="222" t="s">
        <v>41</v>
      </c>
      <c r="O107" s="48"/>
      <c r="P107" s="223">
        <f>O107*H107</f>
        <v>0</v>
      </c>
      <c r="Q107" s="223">
        <v>0</v>
      </c>
      <c r="R107" s="223">
        <f>Q107*H107</f>
        <v>0</v>
      </c>
      <c r="S107" s="223">
        <v>0.22</v>
      </c>
      <c r="T107" s="224">
        <f>S107*H107</f>
        <v>15.18</v>
      </c>
      <c r="AR107" s="25" t="s">
        <v>175</v>
      </c>
      <c r="AT107" s="25" t="s">
        <v>162</v>
      </c>
      <c r="AU107" s="25" t="s">
        <v>79</v>
      </c>
      <c r="AY107" s="25" t="s">
        <v>159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25" t="s">
        <v>77</v>
      </c>
      <c r="BK107" s="225">
        <f>ROUND(I107*H107,2)</f>
        <v>0</v>
      </c>
      <c r="BL107" s="25" t="s">
        <v>175</v>
      </c>
      <c r="BM107" s="25" t="s">
        <v>496</v>
      </c>
    </row>
    <row r="108" s="14" customFormat="1">
      <c r="B108" s="248"/>
      <c r="D108" s="232" t="s">
        <v>249</v>
      </c>
      <c r="E108" s="249" t="s">
        <v>5</v>
      </c>
      <c r="F108" s="250" t="s">
        <v>497</v>
      </c>
      <c r="H108" s="249" t="s">
        <v>5</v>
      </c>
      <c r="I108" s="251"/>
      <c r="L108" s="248"/>
      <c r="M108" s="252"/>
      <c r="N108" s="253"/>
      <c r="O108" s="253"/>
      <c r="P108" s="253"/>
      <c r="Q108" s="253"/>
      <c r="R108" s="253"/>
      <c r="S108" s="253"/>
      <c r="T108" s="254"/>
      <c r="AT108" s="249" t="s">
        <v>249</v>
      </c>
      <c r="AU108" s="249" t="s">
        <v>79</v>
      </c>
      <c r="AV108" s="14" t="s">
        <v>77</v>
      </c>
      <c r="AW108" s="14" t="s">
        <v>34</v>
      </c>
      <c r="AX108" s="14" t="s">
        <v>70</v>
      </c>
      <c r="AY108" s="249" t="s">
        <v>159</v>
      </c>
    </row>
    <row r="109" s="12" customFormat="1">
      <c r="B109" s="231"/>
      <c r="D109" s="232" t="s">
        <v>249</v>
      </c>
      <c r="E109" s="233" t="s">
        <v>5</v>
      </c>
      <c r="F109" s="234" t="s">
        <v>388</v>
      </c>
      <c r="H109" s="235">
        <v>25</v>
      </c>
      <c r="I109" s="236"/>
      <c r="L109" s="231"/>
      <c r="M109" s="237"/>
      <c r="N109" s="238"/>
      <c r="O109" s="238"/>
      <c r="P109" s="238"/>
      <c r="Q109" s="238"/>
      <c r="R109" s="238"/>
      <c r="S109" s="238"/>
      <c r="T109" s="239"/>
      <c r="AT109" s="233" t="s">
        <v>249</v>
      </c>
      <c r="AU109" s="233" t="s">
        <v>79</v>
      </c>
      <c r="AV109" s="12" t="s">
        <v>79</v>
      </c>
      <c r="AW109" s="12" t="s">
        <v>34</v>
      </c>
      <c r="AX109" s="12" t="s">
        <v>70</v>
      </c>
      <c r="AY109" s="233" t="s">
        <v>159</v>
      </c>
    </row>
    <row r="110" s="14" customFormat="1">
      <c r="B110" s="248"/>
      <c r="D110" s="232" t="s">
        <v>249</v>
      </c>
      <c r="E110" s="249" t="s">
        <v>5</v>
      </c>
      <c r="F110" s="250" t="s">
        <v>498</v>
      </c>
      <c r="H110" s="249" t="s">
        <v>5</v>
      </c>
      <c r="I110" s="251"/>
      <c r="L110" s="248"/>
      <c r="M110" s="252"/>
      <c r="N110" s="253"/>
      <c r="O110" s="253"/>
      <c r="P110" s="253"/>
      <c r="Q110" s="253"/>
      <c r="R110" s="253"/>
      <c r="S110" s="253"/>
      <c r="T110" s="254"/>
      <c r="AT110" s="249" t="s">
        <v>249</v>
      </c>
      <c r="AU110" s="249" t="s">
        <v>79</v>
      </c>
      <c r="AV110" s="14" t="s">
        <v>77</v>
      </c>
      <c r="AW110" s="14" t="s">
        <v>34</v>
      </c>
      <c r="AX110" s="14" t="s">
        <v>70</v>
      </c>
      <c r="AY110" s="249" t="s">
        <v>159</v>
      </c>
    </row>
    <row r="111" s="12" customFormat="1">
      <c r="B111" s="231"/>
      <c r="D111" s="232" t="s">
        <v>249</v>
      </c>
      <c r="E111" s="233" t="s">
        <v>5</v>
      </c>
      <c r="F111" s="234" t="s">
        <v>493</v>
      </c>
      <c r="H111" s="235">
        <v>44</v>
      </c>
      <c r="I111" s="236"/>
      <c r="L111" s="231"/>
      <c r="M111" s="237"/>
      <c r="N111" s="238"/>
      <c r="O111" s="238"/>
      <c r="P111" s="238"/>
      <c r="Q111" s="238"/>
      <c r="R111" s="238"/>
      <c r="S111" s="238"/>
      <c r="T111" s="239"/>
      <c r="AT111" s="233" t="s">
        <v>249</v>
      </c>
      <c r="AU111" s="233" t="s">
        <v>79</v>
      </c>
      <c r="AV111" s="12" t="s">
        <v>79</v>
      </c>
      <c r="AW111" s="12" t="s">
        <v>34</v>
      </c>
      <c r="AX111" s="12" t="s">
        <v>70</v>
      </c>
      <c r="AY111" s="233" t="s">
        <v>159</v>
      </c>
    </row>
    <row r="112" s="13" customFormat="1">
      <c r="B112" s="240"/>
      <c r="D112" s="232" t="s">
        <v>249</v>
      </c>
      <c r="E112" s="241" t="s">
        <v>5</v>
      </c>
      <c r="F112" s="242" t="s">
        <v>251</v>
      </c>
      <c r="H112" s="243">
        <v>69</v>
      </c>
      <c r="I112" s="244"/>
      <c r="L112" s="240"/>
      <c r="M112" s="245"/>
      <c r="N112" s="246"/>
      <c r="O112" s="246"/>
      <c r="P112" s="246"/>
      <c r="Q112" s="246"/>
      <c r="R112" s="246"/>
      <c r="S112" s="246"/>
      <c r="T112" s="247"/>
      <c r="AT112" s="241" t="s">
        <v>249</v>
      </c>
      <c r="AU112" s="241" t="s">
        <v>79</v>
      </c>
      <c r="AV112" s="13" t="s">
        <v>175</v>
      </c>
      <c r="AW112" s="13" t="s">
        <v>34</v>
      </c>
      <c r="AX112" s="13" t="s">
        <v>77</v>
      </c>
      <c r="AY112" s="241" t="s">
        <v>159</v>
      </c>
    </row>
    <row r="113" s="1" customFormat="1" ht="51" customHeight="1">
      <c r="B113" s="213"/>
      <c r="C113" s="214" t="s">
        <v>175</v>
      </c>
      <c r="D113" s="214" t="s">
        <v>162</v>
      </c>
      <c r="E113" s="215" t="s">
        <v>499</v>
      </c>
      <c r="F113" s="216" t="s">
        <v>500</v>
      </c>
      <c r="G113" s="217" t="s">
        <v>289</v>
      </c>
      <c r="H113" s="218">
        <v>61</v>
      </c>
      <c r="I113" s="219"/>
      <c r="J113" s="220">
        <f>ROUND(I113*H113,2)</f>
        <v>0</v>
      </c>
      <c r="K113" s="216" t="s">
        <v>166</v>
      </c>
      <c r="L113" s="47"/>
      <c r="M113" s="221" t="s">
        <v>5</v>
      </c>
      <c r="N113" s="222" t="s">
        <v>41</v>
      </c>
      <c r="O113" s="48"/>
      <c r="P113" s="223">
        <f>O113*H113</f>
        <v>0</v>
      </c>
      <c r="Q113" s="223">
        <v>0</v>
      </c>
      <c r="R113" s="223">
        <f>Q113*H113</f>
        <v>0</v>
      </c>
      <c r="S113" s="223">
        <v>0.625</v>
      </c>
      <c r="T113" s="224">
        <f>S113*H113</f>
        <v>38.125</v>
      </c>
      <c r="AR113" s="25" t="s">
        <v>175</v>
      </c>
      <c r="AT113" s="25" t="s">
        <v>162</v>
      </c>
      <c r="AU113" s="25" t="s">
        <v>79</v>
      </c>
      <c r="AY113" s="25" t="s">
        <v>159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25" t="s">
        <v>77</v>
      </c>
      <c r="BK113" s="225">
        <f>ROUND(I113*H113,2)</f>
        <v>0</v>
      </c>
      <c r="BL113" s="25" t="s">
        <v>175</v>
      </c>
      <c r="BM113" s="25" t="s">
        <v>501</v>
      </c>
    </row>
    <row r="114" s="14" customFormat="1">
      <c r="B114" s="248"/>
      <c r="D114" s="232" t="s">
        <v>249</v>
      </c>
      <c r="E114" s="249" t="s">
        <v>5</v>
      </c>
      <c r="F114" s="250" t="s">
        <v>502</v>
      </c>
      <c r="H114" s="249" t="s">
        <v>5</v>
      </c>
      <c r="I114" s="251"/>
      <c r="L114" s="248"/>
      <c r="M114" s="252"/>
      <c r="N114" s="253"/>
      <c r="O114" s="253"/>
      <c r="P114" s="253"/>
      <c r="Q114" s="253"/>
      <c r="R114" s="253"/>
      <c r="S114" s="253"/>
      <c r="T114" s="254"/>
      <c r="AT114" s="249" t="s">
        <v>249</v>
      </c>
      <c r="AU114" s="249" t="s">
        <v>79</v>
      </c>
      <c r="AV114" s="14" t="s">
        <v>77</v>
      </c>
      <c r="AW114" s="14" t="s">
        <v>34</v>
      </c>
      <c r="AX114" s="14" t="s">
        <v>70</v>
      </c>
      <c r="AY114" s="249" t="s">
        <v>159</v>
      </c>
    </row>
    <row r="115" s="12" customFormat="1">
      <c r="B115" s="231"/>
      <c r="D115" s="232" t="s">
        <v>249</v>
      </c>
      <c r="E115" s="233" t="s">
        <v>5</v>
      </c>
      <c r="F115" s="234" t="s">
        <v>503</v>
      </c>
      <c r="H115" s="235">
        <v>61</v>
      </c>
      <c r="I115" s="236"/>
      <c r="L115" s="231"/>
      <c r="M115" s="237"/>
      <c r="N115" s="238"/>
      <c r="O115" s="238"/>
      <c r="P115" s="238"/>
      <c r="Q115" s="238"/>
      <c r="R115" s="238"/>
      <c r="S115" s="238"/>
      <c r="T115" s="239"/>
      <c r="AT115" s="233" t="s">
        <v>249</v>
      </c>
      <c r="AU115" s="233" t="s">
        <v>79</v>
      </c>
      <c r="AV115" s="12" t="s">
        <v>79</v>
      </c>
      <c r="AW115" s="12" t="s">
        <v>34</v>
      </c>
      <c r="AX115" s="12" t="s">
        <v>70</v>
      </c>
      <c r="AY115" s="233" t="s">
        <v>159</v>
      </c>
    </row>
    <row r="116" s="13" customFormat="1">
      <c r="B116" s="240"/>
      <c r="D116" s="232" t="s">
        <v>249</v>
      </c>
      <c r="E116" s="241" t="s">
        <v>5</v>
      </c>
      <c r="F116" s="242" t="s">
        <v>251</v>
      </c>
      <c r="H116" s="243">
        <v>61</v>
      </c>
      <c r="I116" s="244"/>
      <c r="L116" s="240"/>
      <c r="M116" s="245"/>
      <c r="N116" s="246"/>
      <c r="O116" s="246"/>
      <c r="P116" s="246"/>
      <c r="Q116" s="246"/>
      <c r="R116" s="246"/>
      <c r="S116" s="246"/>
      <c r="T116" s="247"/>
      <c r="AT116" s="241" t="s">
        <v>249</v>
      </c>
      <c r="AU116" s="241" t="s">
        <v>79</v>
      </c>
      <c r="AV116" s="13" t="s">
        <v>175</v>
      </c>
      <c r="AW116" s="13" t="s">
        <v>34</v>
      </c>
      <c r="AX116" s="13" t="s">
        <v>77</v>
      </c>
      <c r="AY116" s="241" t="s">
        <v>159</v>
      </c>
    </row>
    <row r="117" s="1" customFormat="1" ht="25.5" customHeight="1">
      <c r="B117" s="213"/>
      <c r="C117" s="214" t="s">
        <v>158</v>
      </c>
      <c r="D117" s="214" t="s">
        <v>162</v>
      </c>
      <c r="E117" s="215" t="s">
        <v>504</v>
      </c>
      <c r="F117" s="216" t="s">
        <v>505</v>
      </c>
      <c r="G117" s="217" t="s">
        <v>289</v>
      </c>
      <c r="H117" s="218">
        <v>69</v>
      </c>
      <c r="I117" s="219"/>
      <c r="J117" s="220">
        <f>ROUND(I117*H117,2)</f>
        <v>0</v>
      </c>
      <c r="K117" s="216" t="s">
        <v>166</v>
      </c>
      <c r="L117" s="47"/>
      <c r="M117" s="221" t="s">
        <v>5</v>
      </c>
      <c r="N117" s="222" t="s">
        <v>41</v>
      </c>
      <c r="O117" s="48"/>
      <c r="P117" s="223">
        <f>O117*H117</f>
        <v>0</v>
      </c>
      <c r="Q117" s="223">
        <v>0</v>
      </c>
      <c r="R117" s="223">
        <f>Q117*H117</f>
        <v>0</v>
      </c>
      <c r="S117" s="223">
        <v>0.35499999999999998</v>
      </c>
      <c r="T117" s="224">
        <f>S117*H117</f>
        <v>24.494999999999997</v>
      </c>
      <c r="AR117" s="25" t="s">
        <v>175</v>
      </c>
      <c r="AT117" s="25" t="s">
        <v>162</v>
      </c>
      <c r="AU117" s="25" t="s">
        <v>79</v>
      </c>
      <c r="AY117" s="25" t="s">
        <v>159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25" t="s">
        <v>77</v>
      </c>
      <c r="BK117" s="225">
        <f>ROUND(I117*H117,2)</f>
        <v>0</v>
      </c>
      <c r="BL117" s="25" t="s">
        <v>175</v>
      </c>
      <c r="BM117" s="25" t="s">
        <v>506</v>
      </c>
    </row>
    <row r="118" s="14" customFormat="1">
      <c r="B118" s="248"/>
      <c r="D118" s="232" t="s">
        <v>249</v>
      </c>
      <c r="E118" s="249" t="s">
        <v>5</v>
      </c>
      <c r="F118" s="250" t="s">
        <v>507</v>
      </c>
      <c r="H118" s="249" t="s">
        <v>5</v>
      </c>
      <c r="I118" s="251"/>
      <c r="L118" s="248"/>
      <c r="M118" s="252"/>
      <c r="N118" s="253"/>
      <c r="O118" s="253"/>
      <c r="P118" s="253"/>
      <c r="Q118" s="253"/>
      <c r="R118" s="253"/>
      <c r="S118" s="253"/>
      <c r="T118" s="254"/>
      <c r="AT118" s="249" t="s">
        <v>249</v>
      </c>
      <c r="AU118" s="249" t="s">
        <v>79</v>
      </c>
      <c r="AV118" s="14" t="s">
        <v>77</v>
      </c>
      <c r="AW118" s="14" t="s">
        <v>34</v>
      </c>
      <c r="AX118" s="14" t="s">
        <v>70</v>
      </c>
      <c r="AY118" s="249" t="s">
        <v>159</v>
      </c>
    </row>
    <row r="119" s="12" customFormat="1">
      <c r="B119" s="231"/>
      <c r="D119" s="232" t="s">
        <v>249</v>
      </c>
      <c r="E119" s="233" t="s">
        <v>5</v>
      </c>
      <c r="F119" s="234" t="s">
        <v>508</v>
      </c>
      <c r="H119" s="235">
        <v>60</v>
      </c>
      <c r="I119" s="236"/>
      <c r="L119" s="231"/>
      <c r="M119" s="237"/>
      <c r="N119" s="238"/>
      <c r="O119" s="238"/>
      <c r="P119" s="238"/>
      <c r="Q119" s="238"/>
      <c r="R119" s="238"/>
      <c r="S119" s="238"/>
      <c r="T119" s="239"/>
      <c r="AT119" s="233" t="s">
        <v>249</v>
      </c>
      <c r="AU119" s="233" t="s">
        <v>79</v>
      </c>
      <c r="AV119" s="12" t="s">
        <v>79</v>
      </c>
      <c r="AW119" s="12" t="s">
        <v>34</v>
      </c>
      <c r="AX119" s="12" t="s">
        <v>70</v>
      </c>
      <c r="AY119" s="233" t="s">
        <v>159</v>
      </c>
    </row>
    <row r="120" s="14" customFormat="1">
      <c r="B120" s="248"/>
      <c r="D120" s="232" t="s">
        <v>249</v>
      </c>
      <c r="E120" s="249" t="s">
        <v>5</v>
      </c>
      <c r="F120" s="250" t="s">
        <v>509</v>
      </c>
      <c r="H120" s="249" t="s">
        <v>5</v>
      </c>
      <c r="I120" s="251"/>
      <c r="L120" s="248"/>
      <c r="M120" s="252"/>
      <c r="N120" s="253"/>
      <c r="O120" s="253"/>
      <c r="P120" s="253"/>
      <c r="Q120" s="253"/>
      <c r="R120" s="253"/>
      <c r="S120" s="253"/>
      <c r="T120" s="254"/>
      <c r="AT120" s="249" t="s">
        <v>249</v>
      </c>
      <c r="AU120" s="249" t="s">
        <v>79</v>
      </c>
      <c r="AV120" s="14" t="s">
        <v>77</v>
      </c>
      <c r="AW120" s="14" t="s">
        <v>34</v>
      </c>
      <c r="AX120" s="14" t="s">
        <v>70</v>
      </c>
      <c r="AY120" s="249" t="s">
        <v>159</v>
      </c>
    </row>
    <row r="121" s="12" customFormat="1">
      <c r="B121" s="231"/>
      <c r="D121" s="232" t="s">
        <v>249</v>
      </c>
      <c r="E121" s="233" t="s">
        <v>5</v>
      </c>
      <c r="F121" s="234" t="s">
        <v>510</v>
      </c>
      <c r="H121" s="235">
        <v>9</v>
      </c>
      <c r="I121" s="236"/>
      <c r="L121" s="231"/>
      <c r="M121" s="237"/>
      <c r="N121" s="238"/>
      <c r="O121" s="238"/>
      <c r="P121" s="238"/>
      <c r="Q121" s="238"/>
      <c r="R121" s="238"/>
      <c r="S121" s="238"/>
      <c r="T121" s="239"/>
      <c r="AT121" s="233" t="s">
        <v>249</v>
      </c>
      <c r="AU121" s="233" t="s">
        <v>79</v>
      </c>
      <c r="AV121" s="12" t="s">
        <v>79</v>
      </c>
      <c r="AW121" s="12" t="s">
        <v>34</v>
      </c>
      <c r="AX121" s="12" t="s">
        <v>70</v>
      </c>
      <c r="AY121" s="233" t="s">
        <v>159</v>
      </c>
    </row>
    <row r="122" s="13" customFormat="1">
      <c r="B122" s="240"/>
      <c r="D122" s="232" t="s">
        <v>249</v>
      </c>
      <c r="E122" s="241" t="s">
        <v>5</v>
      </c>
      <c r="F122" s="242" t="s">
        <v>251</v>
      </c>
      <c r="H122" s="243">
        <v>69</v>
      </c>
      <c r="I122" s="244"/>
      <c r="L122" s="240"/>
      <c r="M122" s="245"/>
      <c r="N122" s="246"/>
      <c r="O122" s="246"/>
      <c r="P122" s="246"/>
      <c r="Q122" s="246"/>
      <c r="R122" s="246"/>
      <c r="S122" s="246"/>
      <c r="T122" s="247"/>
      <c r="AT122" s="241" t="s">
        <v>249</v>
      </c>
      <c r="AU122" s="241" t="s">
        <v>79</v>
      </c>
      <c r="AV122" s="13" t="s">
        <v>175</v>
      </c>
      <c r="AW122" s="13" t="s">
        <v>34</v>
      </c>
      <c r="AX122" s="13" t="s">
        <v>77</v>
      </c>
      <c r="AY122" s="241" t="s">
        <v>159</v>
      </c>
    </row>
    <row r="123" s="1" customFormat="1" ht="38.25" customHeight="1">
      <c r="B123" s="213"/>
      <c r="C123" s="214" t="s">
        <v>184</v>
      </c>
      <c r="D123" s="214" t="s">
        <v>162</v>
      </c>
      <c r="E123" s="215" t="s">
        <v>511</v>
      </c>
      <c r="F123" s="216" t="s">
        <v>512</v>
      </c>
      <c r="G123" s="217" t="s">
        <v>247</v>
      </c>
      <c r="H123" s="218">
        <v>108.25</v>
      </c>
      <c r="I123" s="219"/>
      <c r="J123" s="220">
        <f>ROUND(I123*H123,2)</f>
        <v>0</v>
      </c>
      <c r="K123" s="216" t="s">
        <v>166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1.3</v>
      </c>
      <c r="T123" s="224">
        <f>S123*H123</f>
        <v>140.72499999999999</v>
      </c>
      <c r="AR123" s="25" t="s">
        <v>175</v>
      </c>
      <c r="AT123" s="25" t="s">
        <v>162</v>
      </c>
      <c r="AU123" s="25" t="s">
        <v>79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175</v>
      </c>
      <c r="BM123" s="25" t="s">
        <v>513</v>
      </c>
    </row>
    <row r="124" s="14" customFormat="1">
      <c r="B124" s="248"/>
      <c r="D124" s="232" t="s">
        <v>249</v>
      </c>
      <c r="E124" s="249" t="s">
        <v>5</v>
      </c>
      <c r="F124" s="250" t="s">
        <v>514</v>
      </c>
      <c r="H124" s="249" t="s">
        <v>5</v>
      </c>
      <c r="I124" s="251"/>
      <c r="L124" s="248"/>
      <c r="M124" s="252"/>
      <c r="N124" s="253"/>
      <c r="O124" s="253"/>
      <c r="P124" s="253"/>
      <c r="Q124" s="253"/>
      <c r="R124" s="253"/>
      <c r="S124" s="253"/>
      <c r="T124" s="254"/>
      <c r="AT124" s="249" t="s">
        <v>249</v>
      </c>
      <c r="AU124" s="249" t="s">
        <v>79</v>
      </c>
      <c r="AV124" s="14" t="s">
        <v>77</v>
      </c>
      <c r="AW124" s="14" t="s">
        <v>34</v>
      </c>
      <c r="AX124" s="14" t="s">
        <v>70</v>
      </c>
      <c r="AY124" s="249" t="s">
        <v>159</v>
      </c>
    </row>
    <row r="125" s="12" customFormat="1">
      <c r="B125" s="231"/>
      <c r="D125" s="232" t="s">
        <v>249</v>
      </c>
      <c r="E125" s="233" t="s">
        <v>5</v>
      </c>
      <c r="F125" s="234" t="s">
        <v>515</v>
      </c>
      <c r="H125" s="235">
        <v>15.25</v>
      </c>
      <c r="I125" s="236"/>
      <c r="L125" s="231"/>
      <c r="M125" s="237"/>
      <c r="N125" s="238"/>
      <c r="O125" s="238"/>
      <c r="P125" s="238"/>
      <c r="Q125" s="238"/>
      <c r="R125" s="238"/>
      <c r="S125" s="238"/>
      <c r="T125" s="239"/>
      <c r="AT125" s="233" t="s">
        <v>249</v>
      </c>
      <c r="AU125" s="233" t="s">
        <v>79</v>
      </c>
      <c r="AV125" s="12" t="s">
        <v>79</v>
      </c>
      <c r="AW125" s="12" t="s">
        <v>34</v>
      </c>
      <c r="AX125" s="12" t="s">
        <v>70</v>
      </c>
      <c r="AY125" s="233" t="s">
        <v>159</v>
      </c>
    </row>
    <row r="126" s="14" customFormat="1">
      <c r="B126" s="248"/>
      <c r="D126" s="232" t="s">
        <v>249</v>
      </c>
      <c r="E126" s="249" t="s">
        <v>5</v>
      </c>
      <c r="F126" s="250" t="s">
        <v>516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249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249</v>
      </c>
      <c r="E127" s="233" t="s">
        <v>5</v>
      </c>
      <c r="F127" s="234" t="s">
        <v>517</v>
      </c>
      <c r="H127" s="235">
        <v>93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249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249</v>
      </c>
      <c r="E128" s="241" t="s">
        <v>5</v>
      </c>
      <c r="F128" s="242" t="s">
        <v>251</v>
      </c>
      <c r="H128" s="243">
        <v>108.25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249</v>
      </c>
      <c r="AU128" s="241" t="s">
        <v>79</v>
      </c>
      <c r="AV128" s="13" t="s">
        <v>175</v>
      </c>
      <c r="AW128" s="13" t="s">
        <v>34</v>
      </c>
      <c r="AX128" s="13" t="s">
        <v>77</v>
      </c>
      <c r="AY128" s="241" t="s">
        <v>159</v>
      </c>
    </row>
    <row r="129" s="1" customFormat="1" ht="38.25" customHeight="1">
      <c r="B129" s="213"/>
      <c r="C129" s="214" t="s">
        <v>190</v>
      </c>
      <c r="D129" s="214" t="s">
        <v>162</v>
      </c>
      <c r="E129" s="215" t="s">
        <v>518</v>
      </c>
      <c r="F129" s="216" t="s">
        <v>519</v>
      </c>
      <c r="G129" s="217" t="s">
        <v>289</v>
      </c>
      <c r="H129" s="218">
        <v>129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6.0000000000000002E-05</v>
      </c>
      <c r="R129" s="223">
        <f>Q129*H129</f>
        <v>0.0077400000000000004</v>
      </c>
      <c r="S129" s="223">
        <v>0.10299999999999999</v>
      </c>
      <c r="T129" s="224">
        <f>S129*H129</f>
        <v>13.286999999999999</v>
      </c>
      <c r="AR129" s="25" t="s">
        <v>175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175</v>
      </c>
      <c r="BM129" s="25" t="s">
        <v>520</v>
      </c>
    </row>
    <row r="130" s="14" customFormat="1">
      <c r="B130" s="248"/>
      <c r="D130" s="232" t="s">
        <v>249</v>
      </c>
      <c r="E130" s="249" t="s">
        <v>5</v>
      </c>
      <c r="F130" s="250" t="s">
        <v>521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249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2" customFormat="1">
      <c r="B131" s="231"/>
      <c r="D131" s="232" t="s">
        <v>249</v>
      </c>
      <c r="E131" s="233" t="s">
        <v>5</v>
      </c>
      <c r="F131" s="234" t="s">
        <v>522</v>
      </c>
      <c r="H131" s="235">
        <v>129</v>
      </c>
      <c r="I131" s="236"/>
      <c r="L131" s="231"/>
      <c r="M131" s="237"/>
      <c r="N131" s="238"/>
      <c r="O131" s="238"/>
      <c r="P131" s="238"/>
      <c r="Q131" s="238"/>
      <c r="R131" s="238"/>
      <c r="S131" s="238"/>
      <c r="T131" s="239"/>
      <c r="AT131" s="233" t="s">
        <v>249</v>
      </c>
      <c r="AU131" s="233" t="s">
        <v>79</v>
      </c>
      <c r="AV131" s="12" t="s">
        <v>79</v>
      </c>
      <c r="AW131" s="12" t="s">
        <v>34</v>
      </c>
      <c r="AX131" s="12" t="s">
        <v>70</v>
      </c>
      <c r="AY131" s="233" t="s">
        <v>159</v>
      </c>
    </row>
    <row r="132" s="13" customFormat="1">
      <c r="B132" s="240"/>
      <c r="D132" s="232" t="s">
        <v>249</v>
      </c>
      <c r="E132" s="241" t="s">
        <v>5</v>
      </c>
      <c r="F132" s="242" t="s">
        <v>251</v>
      </c>
      <c r="H132" s="243">
        <v>129</v>
      </c>
      <c r="I132" s="244"/>
      <c r="L132" s="240"/>
      <c r="M132" s="245"/>
      <c r="N132" s="246"/>
      <c r="O132" s="246"/>
      <c r="P132" s="246"/>
      <c r="Q132" s="246"/>
      <c r="R132" s="246"/>
      <c r="S132" s="246"/>
      <c r="T132" s="247"/>
      <c r="AT132" s="241" t="s">
        <v>249</v>
      </c>
      <c r="AU132" s="241" t="s">
        <v>79</v>
      </c>
      <c r="AV132" s="13" t="s">
        <v>175</v>
      </c>
      <c r="AW132" s="13" t="s">
        <v>34</v>
      </c>
      <c r="AX132" s="13" t="s">
        <v>77</v>
      </c>
      <c r="AY132" s="241" t="s">
        <v>159</v>
      </c>
    </row>
    <row r="133" s="1" customFormat="1" ht="63.75" customHeight="1">
      <c r="B133" s="213"/>
      <c r="C133" s="214" t="s">
        <v>194</v>
      </c>
      <c r="D133" s="214" t="s">
        <v>162</v>
      </c>
      <c r="E133" s="215" t="s">
        <v>523</v>
      </c>
      <c r="F133" s="216" t="s">
        <v>524</v>
      </c>
      <c r="G133" s="217" t="s">
        <v>289</v>
      </c>
      <c r="H133" s="218">
        <v>61</v>
      </c>
      <c r="I133" s="219"/>
      <c r="J133" s="220">
        <f>ROUND(I133*H133,2)</f>
        <v>0</v>
      </c>
      <c r="K133" s="216" t="s">
        <v>166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0.00012999999999999999</v>
      </c>
      <c r="R133" s="223">
        <f>Q133*H133</f>
        <v>0.0079299999999999995</v>
      </c>
      <c r="S133" s="223">
        <v>0.25600000000000001</v>
      </c>
      <c r="T133" s="224">
        <f>S133*H133</f>
        <v>15.616</v>
      </c>
      <c r="AR133" s="25" t="s">
        <v>175</v>
      </c>
      <c r="AT133" s="25" t="s">
        <v>162</v>
      </c>
      <c r="AU133" s="25" t="s">
        <v>79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175</v>
      </c>
      <c r="BM133" s="25" t="s">
        <v>525</v>
      </c>
    </row>
    <row r="134" s="14" customFormat="1">
      <c r="B134" s="248"/>
      <c r="D134" s="232" t="s">
        <v>249</v>
      </c>
      <c r="E134" s="249" t="s">
        <v>5</v>
      </c>
      <c r="F134" s="250" t="s">
        <v>526</v>
      </c>
      <c r="H134" s="249" t="s">
        <v>5</v>
      </c>
      <c r="I134" s="251"/>
      <c r="L134" s="248"/>
      <c r="M134" s="252"/>
      <c r="N134" s="253"/>
      <c r="O134" s="253"/>
      <c r="P134" s="253"/>
      <c r="Q134" s="253"/>
      <c r="R134" s="253"/>
      <c r="S134" s="253"/>
      <c r="T134" s="254"/>
      <c r="AT134" s="249" t="s">
        <v>249</v>
      </c>
      <c r="AU134" s="249" t="s">
        <v>79</v>
      </c>
      <c r="AV134" s="14" t="s">
        <v>77</v>
      </c>
      <c r="AW134" s="14" t="s">
        <v>34</v>
      </c>
      <c r="AX134" s="14" t="s">
        <v>70</v>
      </c>
      <c r="AY134" s="249" t="s">
        <v>159</v>
      </c>
    </row>
    <row r="135" s="12" customFormat="1">
      <c r="B135" s="231"/>
      <c r="D135" s="232" t="s">
        <v>249</v>
      </c>
      <c r="E135" s="233" t="s">
        <v>5</v>
      </c>
      <c r="F135" s="234" t="s">
        <v>503</v>
      </c>
      <c r="H135" s="235">
        <v>61</v>
      </c>
      <c r="I135" s="236"/>
      <c r="L135" s="231"/>
      <c r="M135" s="237"/>
      <c r="N135" s="238"/>
      <c r="O135" s="238"/>
      <c r="P135" s="238"/>
      <c r="Q135" s="238"/>
      <c r="R135" s="238"/>
      <c r="S135" s="238"/>
      <c r="T135" s="239"/>
      <c r="AT135" s="233" t="s">
        <v>249</v>
      </c>
      <c r="AU135" s="233" t="s">
        <v>79</v>
      </c>
      <c r="AV135" s="12" t="s">
        <v>79</v>
      </c>
      <c r="AW135" s="12" t="s">
        <v>34</v>
      </c>
      <c r="AX135" s="12" t="s">
        <v>70</v>
      </c>
      <c r="AY135" s="233" t="s">
        <v>159</v>
      </c>
    </row>
    <row r="136" s="13" customFormat="1">
      <c r="B136" s="240"/>
      <c r="D136" s="232" t="s">
        <v>249</v>
      </c>
      <c r="E136" s="241" t="s">
        <v>5</v>
      </c>
      <c r="F136" s="242" t="s">
        <v>251</v>
      </c>
      <c r="H136" s="243">
        <v>61</v>
      </c>
      <c r="I136" s="244"/>
      <c r="L136" s="240"/>
      <c r="M136" s="245"/>
      <c r="N136" s="246"/>
      <c r="O136" s="246"/>
      <c r="P136" s="246"/>
      <c r="Q136" s="246"/>
      <c r="R136" s="246"/>
      <c r="S136" s="246"/>
      <c r="T136" s="247"/>
      <c r="AT136" s="241" t="s">
        <v>249</v>
      </c>
      <c r="AU136" s="241" t="s">
        <v>79</v>
      </c>
      <c r="AV136" s="13" t="s">
        <v>175</v>
      </c>
      <c r="AW136" s="13" t="s">
        <v>34</v>
      </c>
      <c r="AX136" s="13" t="s">
        <v>77</v>
      </c>
      <c r="AY136" s="241" t="s">
        <v>159</v>
      </c>
    </row>
    <row r="137" s="1" customFormat="1" ht="38.25" customHeight="1">
      <c r="B137" s="213"/>
      <c r="C137" s="214" t="s">
        <v>198</v>
      </c>
      <c r="D137" s="214" t="s">
        <v>162</v>
      </c>
      <c r="E137" s="215" t="s">
        <v>527</v>
      </c>
      <c r="F137" s="216" t="s">
        <v>528</v>
      </c>
      <c r="G137" s="217" t="s">
        <v>404</v>
      </c>
      <c r="H137" s="218">
        <v>35</v>
      </c>
      <c r="I137" s="219"/>
      <c r="J137" s="220">
        <f>ROUND(I137*H137,2)</f>
        <v>0</v>
      </c>
      <c r="K137" s="216" t="s">
        <v>166</v>
      </c>
      <c r="L137" s="47"/>
      <c r="M137" s="221" t="s">
        <v>5</v>
      </c>
      <c r="N137" s="222" t="s">
        <v>41</v>
      </c>
      <c r="O137" s="48"/>
      <c r="P137" s="223">
        <f>O137*H137</f>
        <v>0</v>
      </c>
      <c r="Q137" s="223">
        <v>0</v>
      </c>
      <c r="R137" s="223">
        <f>Q137*H137</f>
        <v>0</v>
      </c>
      <c r="S137" s="223">
        <v>0.20499999999999999</v>
      </c>
      <c r="T137" s="224">
        <f>S137*H137</f>
        <v>7.1749999999999998</v>
      </c>
      <c r="AR137" s="25" t="s">
        <v>175</v>
      </c>
      <c r="AT137" s="25" t="s">
        <v>162</v>
      </c>
      <c r="AU137" s="25" t="s">
        <v>79</v>
      </c>
      <c r="AY137" s="25" t="s">
        <v>159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25" t="s">
        <v>77</v>
      </c>
      <c r="BK137" s="225">
        <f>ROUND(I137*H137,2)</f>
        <v>0</v>
      </c>
      <c r="BL137" s="25" t="s">
        <v>175</v>
      </c>
      <c r="BM137" s="25" t="s">
        <v>529</v>
      </c>
    </row>
    <row r="138" s="1" customFormat="1" ht="38.25" customHeight="1">
      <c r="B138" s="213"/>
      <c r="C138" s="214" t="s">
        <v>202</v>
      </c>
      <c r="D138" s="214" t="s">
        <v>162</v>
      </c>
      <c r="E138" s="215" t="s">
        <v>530</v>
      </c>
      <c r="F138" s="216" t="s">
        <v>531</v>
      </c>
      <c r="G138" s="217" t="s">
        <v>289</v>
      </c>
      <c r="H138" s="218">
        <v>12166</v>
      </c>
      <c r="I138" s="219"/>
      <c r="J138" s="220">
        <f>ROUND(I138*H138,2)</f>
        <v>0</v>
      </c>
      <c r="K138" s="216" t="s">
        <v>166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175</v>
      </c>
      <c r="AT138" s="25" t="s">
        <v>162</v>
      </c>
      <c r="AU138" s="25" t="s">
        <v>79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175</v>
      </c>
      <c r="BM138" s="25" t="s">
        <v>532</v>
      </c>
    </row>
    <row r="139" s="14" customFormat="1">
      <c r="B139" s="248"/>
      <c r="D139" s="232" t="s">
        <v>249</v>
      </c>
      <c r="E139" s="249" t="s">
        <v>5</v>
      </c>
      <c r="F139" s="250" t="s">
        <v>533</v>
      </c>
      <c r="H139" s="249" t="s">
        <v>5</v>
      </c>
      <c r="I139" s="251"/>
      <c r="L139" s="248"/>
      <c r="M139" s="252"/>
      <c r="N139" s="253"/>
      <c r="O139" s="253"/>
      <c r="P139" s="253"/>
      <c r="Q139" s="253"/>
      <c r="R139" s="253"/>
      <c r="S139" s="253"/>
      <c r="T139" s="254"/>
      <c r="AT139" s="249" t="s">
        <v>249</v>
      </c>
      <c r="AU139" s="249" t="s">
        <v>79</v>
      </c>
      <c r="AV139" s="14" t="s">
        <v>77</v>
      </c>
      <c r="AW139" s="14" t="s">
        <v>34</v>
      </c>
      <c r="AX139" s="14" t="s">
        <v>70</v>
      </c>
      <c r="AY139" s="249" t="s">
        <v>159</v>
      </c>
    </row>
    <row r="140" s="12" customFormat="1">
      <c r="B140" s="231"/>
      <c r="D140" s="232" t="s">
        <v>249</v>
      </c>
      <c r="E140" s="233" t="s">
        <v>5</v>
      </c>
      <c r="F140" s="234" t="s">
        <v>534</v>
      </c>
      <c r="H140" s="235">
        <v>7546</v>
      </c>
      <c r="I140" s="236"/>
      <c r="L140" s="231"/>
      <c r="M140" s="237"/>
      <c r="N140" s="238"/>
      <c r="O140" s="238"/>
      <c r="P140" s="238"/>
      <c r="Q140" s="238"/>
      <c r="R140" s="238"/>
      <c r="S140" s="238"/>
      <c r="T140" s="239"/>
      <c r="AT140" s="233" t="s">
        <v>249</v>
      </c>
      <c r="AU140" s="233" t="s">
        <v>79</v>
      </c>
      <c r="AV140" s="12" t="s">
        <v>79</v>
      </c>
      <c r="AW140" s="12" t="s">
        <v>34</v>
      </c>
      <c r="AX140" s="12" t="s">
        <v>70</v>
      </c>
      <c r="AY140" s="233" t="s">
        <v>159</v>
      </c>
    </row>
    <row r="141" s="14" customFormat="1">
      <c r="B141" s="248"/>
      <c r="D141" s="232" t="s">
        <v>249</v>
      </c>
      <c r="E141" s="249" t="s">
        <v>5</v>
      </c>
      <c r="F141" s="250" t="s">
        <v>535</v>
      </c>
      <c r="H141" s="249" t="s">
        <v>5</v>
      </c>
      <c r="I141" s="251"/>
      <c r="L141" s="248"/>
      <c r="M141" s="252"/>
      <c r="N141" s="253"/>
      <c r="O141" s="253"/>
      <c r="P141" s="253"/>
      <c r="Q141" s="253"/>
      <c r="R141" s="253"/>
      <c r="S141" s="253"/>
      <c r="T141" s="254"/>
      <c r="AT141" s="249" t="s">
        <v>249</v>
      </c>
      <c r="AU141" s="249" t="s">
        <v>79</v>
      </c>
      <c r="AV141" s="14" t="s">
        <v>77</v>
      </c>
      <c r="AW141" s="14" t="s">
        <v>34</v>
      </c>
      <c r="AX141" s="14" t="s">
        <v>70</v>
      </c>
      <c r="AY141" s="249" t="s">
        <v>159</v>
      </c>
    </row>
    <row r="142" s="12" customFormat="1">
      <c r="B142" s="231"/>
      <c r="D142" s="232" t="s">
        <v>249</v>
      </c>
      <c r="E142" s="233" t="s">
        <v>5</v>
      </c>
      <c r="F142" s="234" t="s">
        <v>536</v>
      </c>
      <c r="H142" s="235">
        <v>4620</v>
      </c>
      <c r="I142" s="236"/>
      <c r="L142" s="231"/>
      <c r="M142" s="237"/>
      <c r="N142" s="238"/>
      <c r="O142" s="238"/>
      <c r="P142" s="238"/>
      <c r="Q142" s="238"/>
      <c r="R142" s="238"/>
      <c r="S142" s="238"/>
      <c r="T142" s="239"/>
      <c r="AT142" s="233" t="s">
        <v>249</v>
      </c>
      <c r="AU142" s="233" t="s">
        <v>79</v>
      </c>
      <c r="AV142" s="12" t="s">
        <v>79</v>
      </c>
      <c r="AW142" s="12" t="s">
        <v>34</v>
      </c>
      <c r="AX142" s="12" t="s">
        <v>70</v>
      </c>
      <c r="AY142" s="233" t="s">
        <v>159</v>
      </c>
    </row>
    <row r="143" s="13" customFormat="1">
      <c r="B143" s="240"/>
      <c r="D143" s="232" t="s">
        <v>249</v>
      </c>
      <c r="E143" s="241" t="s">
        <v>5</v>
      </c>
      <c r="F143" s="242" t="s">
        <v>251</v>
      </c>
      <c r="H143" s="243">
        <v>12166</v>
      </c>
      <c r="I143" s="244"/>
      <c r="L143" s="240"/>
      <c r="M143" s="245"/>
      <c r="N143" s="246"/>
      <c r="O143" s="246"/>
      <c r="P143" s="246"/>
      <c r="Q143" s="246"/>
      <c r="R143" s="246"/>
      <c r="S143" s="246"/>
      <c r="T143" s="247"/>
      <c r="AT143" s="241" t="s">
        <v>249</v>
      </c>
      <c r="AU143" s="241" t="s">
        <v>79</v>
      </c>
      <c r="AV143" s="13" t="s">
        <v>175</v>
      </c>
      <c r="AW143" s="13" t="s">
        <v>34</v>
      </c>
      <c r="AX143" s="13" t="s">
        <v>77</v>
      </c>
      <c r="AY143" s="241" t="s">
        <v>159</v>
      </c>
    </row>
    <row r="144" s="1" customFormat="1" ht="25.5" customHeight="1">
      <c r="B144" s="213"/>
      <c r="C144" s="214" t="s">
        <v>206</v>
      </c>
      <c r="D144" s="214" t="s">
        <v>162</v>
      </c>
      <c r="E144" s="215" t="s">
        <v>537</v>
      </c>
      <c r="F144" s="216" t="s">
        <v>538</v>
      </c>
      <c r="G144" s="217" t="s">
        <v>289</v>
      </c>
      <c r="H144" s="218">
        <v>467</v>
      </c>
      <c r="I144" s="219"/>
      <c r="J144" s="220">
        <f>ROUND(I144*H144,2)</f>
        <v>0</v>
      </c>
      <c r="K144" s="216" t="s">
        <v>166</v>
      </c>
      <c r="L144" s="47"/>
      <c r="M144" s="221" t="s">
        <v>5</v>
      </c>
      <c r="N144" s="222" t="s">
        <v>41</v>
      </c>
      <c r="O144" s="48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AR144" s="25" t="s">
        <v>175</v>
      </c>
      <c r="AT144" s="25" t="s">
        <v>162</v>
      </c>
      <c r="AU144" s="25" t="s">
        <v>79</v>
      </c>
      <c r="AY144" s="25" t="s">
        <v>159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25" t="s">
        <v>77</v>
      </c>
      <c r="BK144" s="225">
        <f>ROUND(I144*H144,2)</f>
        <v>0</v>
      </c>
      <c r="BL144" s="25" t="s">
        <v>175</v>
      </c>
      <c r="BM144" s="25" t="s">
        <v>539</v>
      </c>
    </row>
    <row r="145" s="14" customFormat="1">
      <c r="B145" s="248"/>
      <c r="D145" s="232" t="s">
        <v>249</v>
      </c>
      <c r="E145" s="249" t="s">
        <v>5</v>
      </c>
      <c r="F145" s="250" t="s">
        <v>540</v>
      </c>
      <c r="H145" s="249" t="s">
        <v>5</v>
      </c>
      <c r="I145" s="251"/>
      <c r="L145" s="248"/>
      <c r="M145" s="252"/>
      <c r="N145" s="253"/>
      <c r="O145" s="253"/>
      <c r="P145" s="253"/>
      <c r="Q145" s="253"/>
      <c r="R145" s="253"/>
      <c r="S145" s="253"/>
      <c r="T145" s="254"/>
      <c r="AT145" s="249" t="s">
        <v>249</v>
      </c>
      <c r="AU145" s="249" t="s">
        <v>79</v>
      </c>
      <c r="AV145" s="14" t="s">
        <v>77</v>
      </c>
      <c r="AW145" s="14" t="s">
        <v>34</v>
      </c>
      <c r="AX145" s="14" t="s">
        <v>70</v>
      </c>
      <c r="AY145" s="249" t="s">
        <v>159</v>
      </c>
    </row>
    <row r="146" s="12" customFormat="1">
      <c r="B146" s="231"/>
      <c r="D146" s="232" t="s">
        <v>249</v>
      </c>
      <c r="E146" s="233" t="s">
        <v>5</v>
      </c>
      <c r="F146" s="234" t="s">
        <v>541</v>
      </c>
      <c r="H146" s="235">
        <v>467</v>
      </c>
      <c r="I146" s="236"/>
      <c r="L146" s="231"/>
      <c r="M146" s="237"/>
      <c r="N146" s="238"/>
      <c r="O146" s="238"/>
      <c r="P146" s="238"/>
      <c r="Q146" s="238"/>
      <c r="R146" s="238"/>
      <c r="S146" s="238"/>
      <c r="T146" s="239"/>
      <c r="AT146" s="233" t="s">
        <v>249</v>
      </c>
      <c r="AU146" s="233" t="s">
        <v>79</v>
      </c>
      <c r="AV146" s="12" t="s">
        <v>79</v>
      </c>
      <c r="AW146" s="12" t="s">
        <v>34</v>
      </c>
      <c r="AX146" s="12" t="s">
        <v>70</v>
      </c>
      <c r="AY146" s="233" t="s">
        <v>159</v>
      </c>
    </row>
    <row r="147" s="13" customFormat="1">
      <c r="B147" s="240"/>
      <c r="D147" s="232" t="s">
        <v>249</v>
      </c>
      <c r="E147" s="241" t="s">
        <v>5</v>
      </c>
      <c r="F147" s="242" t="s">
        <v>251</v>
      </c>
      <c r="H147" s="243">
        <v>467</v>
      </c>
      <c r="I147" s="244"/>
      <c r="L147" s="240"/>
      <c r="M147" s="245"/>
      <c r="N147" s="246"/>
      <c r="O147" s="246"/>
      <c r="P147" s="246"/>
      <c r="Q147" s="246"/>
      <c r="R147" s="246"/>
      <c r="S147" s="246"/>
      <c r="T147" s="247"/>
      <c r="AT147" s="241" t="s">
        <v>249</v>
      </c>
      <c r="AU147" s="241" t="s">
        <v>79</v>
      </c>
      <c r="AV147" s="13" t="s">
        <v>175</v>
      </c>
      <c r="AW147" s="13" t="s">
        <v>34</v>
      </c>
      <c r="AX147" s="13" t="s">
        <v>77</v>
      </c>
      <c r="AY147" s="241" t="s">
        <v>159</v>
      </c>
    </row>
    <row r="148" s="1" customFormat="1" ht="16.5" customHeight="1">
      <c r="B148" s="213"/>
      <c r="C148" s="255" t="s">
        <v>212</v>
      </c>
      <c r="D148" s="255" t="s">
        <v>395</v>
      </c>
      <c r="E148" s="256" t="s">
        <v>542</v>
      </c>
      <c r="F148" s="257" t="s">
        <v>543</v>
      </c>
      <c r="G148" s="258" t="s">
        <v>279</v>
      </c>
      <c r="H148" s="259">
        <v>197.22399999999999</v>
      </c>
      <c r="I148" s="260"/>
      <c r="J148" s="261">
        <f>ROUND(I148*H148,2)</f>
        <v>0</v>
      </c>
      <c r="K148" s="257" t="s">
        <v>166</v>
      </c>
      <c r="L148" s="262"/>
      <c r="M148" s="263" t="s">
        <v>5</v>
      </c>
      <c r="N148" s="264" t="s">
        <v>41</v>
      </c>
      <c r="O148" s="48"/>
      <c r="P148" s="223">
        <f>O148*H148</f>
        <v>0</v>
      </c>
      <c r="Q148" s="223">
        <v>1</v>
      </c>
      <c r="R148" s="223">
        <f>Q148*H148</f>
        <v>197.22399999999999</v>
      </c>
      <c r="S148" s="223">
        <v>0</v>
      </c>
      <c r="T148" s="224">
        <f>S148*H148</f>
        <v>0</v>
      </c>
      <c r="AR148" s="25" t="s">
        <v>194</v>
      </c>
      <c r="AT148" s="25" t="s">
        <v>395</v>
      </c>
      <c r="AU148" s="25" t="s">
        <v>79</v>
      </c>
      <c r="AY148" s="25" t="s">
        <v>159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25" t="s">
        <v>77</v>
      </c>
      <c r="BK148" s="225">
        <f>ROUND(I148*H148,2)</f>
        <v>0</v>
      </c>
      <c r="BL148" s="25" t="s">
        <v>175</v>
      </c>
      <c r="BM148" s="25" t="s">
        <v>544</v>
      </c>
    </row>
    <row r="149" s="14" customFormat="1">
      <c r="B149" s="248"/>
      <c r="D149" s="232" t="s">
        <v>249</v>
      </c>
      <c r="E149" s="249" t="s">
        <v>5</v>
      </c>
      <c r="F149" s="250" t="s">
        <v>545</v>
      </c>
      <c r="H149" s="249" t="s">
        <v>5</v>
      </c>
      <c r="I149" s="251"/>
      <c r="L149" s="248"/>
      <c r="M149" s="252"/>
      <c r="N149" s="253"/>
      <c r="O149" s="253"/>
      <c r="P149" s="253"/>
      <c r="Q149" s="253"/>
      <c r="R149" s="253"/>
      <c r="S149" s="253"/>
      <c r="T149" s="254"/>
      <c r="AT149" s="249" t="s">
        <v>249</v>
      </c>
      <c r="AU149" s="249" t="s">
        <v>79</v>
      </c>
      <c r="AV149" s="14" t="s">
        <v>77</v>
      </c>
      <c r="AW149" s="14" t="s">
        <v>34</v>
      </c>
      <c r="AX149" s="14" t="s">
        <v>70</v>
      </c>
      <c r="AY149" s="249" t="s">
        <v>159</v>
      </c>
    </row>
    <row r="150" s="12" customFormat="1">
      <c r="B150" s="231"/>
      <c r="D150" s="232" t="s">
        <v>249</v>
      </c>
      <c r="E150" s="233" t="s">
        <v>5</v>
      </c>
      <c r="F150" s="234" t="s">
        <v>546</v>
      </c>
      <c r="H150" s="235">
        <v>122.24500000000001</v>
      </c>
      <c r="I150" s="236"/>
      <c r="L150" s="231"/>
      <c r="M150" s="237"/>
      <c r="N150" s="238"/>
      <c r="O150" s="238"/>
      <c r="P150" s="238"/>
      <c r="Q150" s="238"/>
      <c r="R150" s="238"/>
      <c r="S150" s="238"/>
      <c r="T150" s="239"/>
      <c r="AT150" s="233" t="s">
        <v>249</v>
      </c>
      <c r="AU150" s="233" t="s">
        <v>79</v>
      </c>
      <c r="AV150" s="12" t="s">
        <v>79</v>
      </c>
      <c r="AW150" s="12" t="s">
        <v>34</v>
      </c>
      <c r="AX150" s="12" t="s">
        <v>70</v>
      </c>
      <c r="AY150" s="233" t="s">
        <v>159</v>
      </c>
    </row>
    <row r="151" s="14" customFormat="1">
      <c r="B151" s="248"/>
      <c r="D151" s="232" t="s">
        <v>249</v>
      </c>
      <c r="E151" s="249" t="s">
        <v>5</v>
      </c>
      <c r="F151" s="250" t="s">
        <v>547</v>
      </c>
      <c r="H151" s="249" t="s">
        <v>5</v>
      </c>
      <c r="I151" s="251"/>
      <c r="L151" s="248"/>
      <c r="M151" s="252"/>
      <c r="N151" s="253"/>
      <c r="O151" s="253"/>
      <c r="P151" s="253"/>
      <c r="Q151" s="253"/>
      <c r="R151" s="253"/>
      <c r="S151" s="253"/>
      <c r="T151" s="254"/>
      <c r="AT151" s="249" t="s">
        <v>249</v>
      </c>
      <c r="AU151" s="249" t="s">
        <v>79</v>
      </c>
      <c r="AV151" s="14" t="s">
        <v>77</v>
      </c>
      <c r="AW151" s="14" t="s">
        <v>34</v>
      </c>
      <c r="AX151" s="14" t="s">
        <v>70</v>
      </c>
      <c r="AY151" s="249" t="s">
        <v>159</v>
      </c>
    </row>
    <row r="152" s="12" customFormat="1">
      <c r="B152" s="231"/>
      <c r="D152" s="232" t="s">
        <v>249</v>
      </c>
      <c r="E152" s="233" t="s">
        <v>5</v>
      </c>
      <c r="F152" s="234" t="s">
        <v>548</v>
      </c>
      <c r="H152" s="235">
        <v>62.369999999999997</v>
      </c>
      <c r="I152" s="236"/>
      <c r="L152" s="231"/>
      <c r="M152" s="237"/>
      <c r="N152" s="238"/>
      <c r="O152" s="238"/>
      <c r="P152" s="238"/>
      <c r="Q152" s="238"/>
      <c r="R152" s="238"/>
      <c r="S152" s="238"/>
      <c r="T152" s="239"/>
      <c r="AT152" s="233" t="s">
        <v>249</v>
      </c>
      <c r="AU152" s="233" t="s">
        <v>79</v>
      </c>
      <c r="AV152" s="12" t="s">
        <v>79</v>
      </c>
      <c r="AW152" s="12" t="s">
        <v>34</v>
      </c>
      <c r="AX152" s="12" t="s">
        <v>70</v>
      </c>
      <c r="AY152" s="233" t="s">
        <v>159</v>
      </c>
    </row>
    <row r="153" s="14" customFormat="1">
      <c r="B153" s="248"/>
      <c r="D153" s="232" t="s">
        <v>249</v>
      </c>
      <c r="E153" s="249" t="s">
        <v>5</v>
      </c>
      <c r="F153" s="250" t="s">
        <v>549</v>
      </c>
      <c r="H153" s="249" t="s">
        <v>5</v>
      </c>
      <c r="I153" s="251"/>
      <c r="L153" s="248"/>
      <c r="M153" s="252"/>
      <c r="N153" s="253"/>
      <c r="O153" s="253"/>
      <c r="P153" s="253"/>
      <c r="Q153" s="253"/>
      <c r="R153" s="253"/>
      <c r="S153" s="253"/>
      <c r="T153" s="254"/>
      <c r="AT153" s="249" t="s">
        <v>249</v>
      </c>
      <c r="AU153" s="249" t="s">
        <v>79</v>
      </c>
      <c r="AV153" s="14" t="s">
        <v>77</v>
      </c>
      <c r="AW153" s="14" t="s">
        <v>34</v>
      </c>
      <c r="AX153" s="14" t="s">
        <v>70</v>
      </c>
      <c r="AY153" s="249" t="s">
        <v>159</v>
      </c>
    </row>
    <row r="154" s="12" customFormat="1">
      <c r="B154" s="231"/>
      <c r="D154" s="232" t="s">
        <v>249</v>
      </c>
      <c r="E154" s="233" t="s">
        <v>5</v>
      </c>
      <c r="F154" s="234" t="s">
        <v>550</v>
      </c>
      <c r="H154" s="235">
        <v>12.609</v>
      </c>
      <c r="I154" s="236"/>
      <c r="L154" s="231"/>
      <c r="M154" s="237"/>
      <c r="N154" s="238"/>
      <c r="O154" s="238"/>
      <c r="P154" s="238"/>
      <c r="Q154" s="238"/>
      <c r="R154" s="238"/>
      <c r="S154" s="238"/>
      <c r="T154" s="239"/>
      <c r="AT154" s="233" t="s">
        <v>249</v>
      </c>
      <c r="AU154" s="233" t="s">
        <v>79</v>
      </c>
      <c r="AV154" s="12" t="s">
        <v>79</v>
      </c>
      <c r="AW154" s="12" t="s">
        <v>34</v>
      </c>
      <c r="AX154" s="12" t="s">
        <v>70</v>
      </c>
      <c r="AY154" s="233" t="s">
        <v>159</v>
      </c>
    </row>
    <row r="155" s="13" customFormat="1">
      <c r="B155" s="240"/>
      <c r="D155" s="232" t="s">
        <v>249</v>
      </c>
      <c r="E155" s="241" t="s">
        <v>5</v>
      </c>
      <c r="F155" s="242" t="s">
        <v>251</v>
      </c>
      <c r="H155" s="243">
        <v>197.22399999999999</v>
      </c>
      <c r="I155" s="244"/>
      <c r="L155" s="240"/>
      <c r="M155" s="245"/>
      <c r="N155" s="246"/>
      <c r="O155" s="246"/>
      <c r="P155" s="246"/>
      <c r="Q155" s="246"/>
      <c r="R155" s="246"/>
      <c r="S155" s="246"/>
      <c r="T155" s="247"/>
      <c r="AT155" s="241" t="s">
        <v>249</v>
      </c>
      <c r="AU155" s="241" t="s">
        <v>79</v>
      </c>
      <c r="AV155" s="13" t="s">
        <v>175</v>
      </c>
      <c r="AW155" s="13" t="s">
        <v>34</v>
      </c>
      <c r="AX155" s="13" t="s">
        <v>77</v>
      </c>
      <c r="AY155" s="241" t="s">
        <v>159</v>
      </c>
    </row>
    <row r="156" s="1" customFormat="1" ht="38.25" customHeight="1">
      <c r="B156" s="213"/>
      <c r="C156" s="214" t="s">
        <v>216</v>
      </c>
      <c r="D156" s="214" t="s">
        <v>162</v>
      </c>
      <c r="E156" s="215" t="s">
        <v>551</v>
      </c>
      <c r="F156" s="216" t="s">
        <v>552</v>
      </c>
      <c r="G156" s="217" t="s">
        <v>247</v>
      </c>
      <c r="H156" s="218">
        <v>2635</v>
      </c>
      <c r="I156" s="219"/>
      <c r="J156" s="220">
        <f>ROUND(I156*H156,2)</f>
        <v>0</v>
      </c>
      <c r="K156" s="216" t="s">
        <v>166</v>
      </c>
      <c r="L156" s="47"/>
      <c r="M156" s="221" t="s">
        <v>5</v>
      </c>
      <c r="N156" s="222" t="s">
        <v>41</v>
      </c>
      <c r="O156" s="48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5" t="s">
        <v>553</v>
      </c>
      <c r="AT156" s="25" t="s">
        <v>162</v>
      </c>
      <c r="AU156" s="25" t="s">
        <v>79</v>
      </c>
      <c r="AY156" s="25" t="s">
        <v>159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25" t="s">
        <v>77</v>
      </c>
      <c r="BK156" s="225">
        <f>ROUND(I156*H156,2)</f>
        <v>0</v>
      </c>
      <c r="BL156" s="25" t="s">
        <v>553</v>
      </c>
      <c r="BM156" s="25" t="s">
        <v>554</v>
      </c>
    </row>
    <row r="157" s="14" customFormat="1">
      <c r="B157" s="248"/>
      <c r="D157" s="232" t="s">
        <v>249</v>
      </c>
      <c r="E157" s="249" t="s">
        <v>5</v>
      </c>
      <c r="F157" s="250" t="s">
        <v>555</v>
      </c>
      <c r="H157" s="249" t="s">
        <v>5</v>
      </c>
      <c r="I157" s="251"/>
      <c r="L157" s="248"/>
      <c r="M157" s="252"/>
      <c r="N157" s="253"/>
      <c r="O157" s="253"/>
      <c r="P157" s="253"/>
      <c r="Q157" s="253"/>
      <c r="R157" s="253"/>
      <c r="S157" s="253"/>
      <c r="T157" s="254"/>
      <c r="AT157" s="249" t="s">
        <v>249</v>
      </c>
      <c r="AU157" s="249" t="s">
        <v>79</v>
      </c>
      <c r="AV157" s="14" t="s">
        <v>77</v>
      </c>
      <c r="AW157" s="14" t="s">
        <v>34</v>
      </c>
      <c r="AX157" s="14" t="s">
        <v>70</v>
      </c>
      <c r="AY157" s="249" t="s">
        <v>159</v>
      </c>
    </row>
    <row r="158" s="12" customFormat="1">
      <c r="B158" s="231"/>
      <c r="D158" s="232" t="s">
        <v>249</v>
      </c>
      <c r="E158" s="233" t="s">
        <v>5</v>
      </c>
      <c r="F158" s="234" t="s">
        <v>556</v>
      </c>
      <c r="H158" s="235">
        <v>2320</v>
      </c>
      <c r="I158" s="236"/>
      <c r="L158" s="231"/>
      <c r="M158" s="237"/>
      <c r="N158" s="238"/>
      <c r="O158" s="238"/>
      <c r="P158" s="238"/>
      <c r="Q158" s="238"/>
      <c r="R158" s="238"/>
      <c r="S158" s="238"/>
      <c r="T158" s="239"/>
      <c r="AT158" s="233" t="s">
        <v>249</v>
      </c>
      <c r="AU158" s="233" t="s">
        <v>79</v>
      </c>
      <c r="AV158" s="12" t="s">
        <v>79</v>
      </c>
      <c r="AW158" s="12" t="s">
        <v>34</v>
      </c>
      <c r="AX158" s="12" t="s">
        <v>70</v>
      </c>
      <c r="AY158" s="233" t="s">
        <v>159</v>
      </c>
    </row>
    <row r="159" s="14" customFormat="1">
      <c r="B159" s="248"/>
      <c r="D159" s="232" t="s">
        <v>249</v>
      </c>
      <c r="E159" s="249" t="s">
        <v>5</v>
      </c>
      <c r="F159" s="250" t="s">
        <v>557</v>
      </c>
      <c r="H159" s="249" t="s">
        <v>5</v>
      </c>
      <c r="I159" s="251"/>
      <c r="L159" s="248"/>
      <c r="M159" s="252"/>
      <c r="N159" s="253"/>
      <c r="O159" s="253"/>
      <c r="P159" s="253"/>
      <c r="Q159" s="253"/>
      <c r="R159" s="253"/>
      <c r="S159" s="253"/>
      <c r="T159" s="254"/>
      <c r="AT159" s="249" t="s">
        <v>249</v>
      </c>
      <c r="AU159" s="249" t="s">
        <v>79</v>
      </c>
      <c r="AV159" s="14" t="s">
        <v>77</v>
      </c>
      <c r="AW159" s="14" t="s">
        <v>34</v>
      </c>
      <c r="AX159" s="14" t="s">
        <v>70</v>
      </c>
      <c r="AY159" s="249" t="s">
        <v>159</v>
      </c>
    </row>
    <row r="160" s="12" customFormat="1">
      <c r="B160" s="231"/>
      <c r="D160" s="232" t="s">
        <v>249</v>
      </c>
      <c r="E160" s="233" t="s">
        <v>5</v>
      </c>
      <c r="F160" s="234" t="s">
        <v>558</v>
      </c>
      <c r="H160" s="235">
        <v>315</v>
      </c>
      <c r="I160" s="236"/>
      <c r="L160" s="231"/>
      <c r="M160" s="237"/>
      <c r="N160" s="238"/>
      <c r="O160" s="238"/>
      <c r="P160" s="238"/>
      <c r="Q160" s="238"/>
      <c r="R160" s="238"/>
      <c r="S160" s="238"/>
      <c r="T160" s="239"/>
      <c r="AT160" s="233" t="s">
        <v>249</v>
      </c>
      <c r="AU160" s="233" t="s">
        <v>79</v>
      </c>
      <c r="AV160" s="12" t="s">
        <v>79</v>
      </c>
      <c r="AW160" s="12" t="s">
        <v>34</v>
      </c>
      <c r="AX160" s="12" t="s">
        <v>70</v>
      </c>
      <c r="AY160" s="233" t="s">
        <v>159</v>
      </c>
    </row>
    <row r="161" s="13" customFormat="1">
      <c r="B161" s="240"/>
      <c r="D161" s="232" t="s">
        <v>249</v>
      </c>
      <c r="E161" s="241" t="s">
        <v>5</v>
      </c>
      <c r="F161" s="242" t="s">
        <v>251</v>
      </c>
      <c r="H161" s="243">
        <v>2635</v>
      </c>
      <c r="I161" s="244"/>
      <c r="L161" s="240"/>
      <c r="M161" s="245"/>
      <c r="N161" s="246"/>
      <c r="O161" s="246"/>
      <c r="P161" s="246"/>
      <c r="Q161" s="246"/>
      <c r="R161" s="246"/>
      <c r="S161" s="246"/>
      <c r="T161" s="247"/>
      <c r="AT161" s="241" t="s">
        <v>249</v>
      </c>
      <c r="AU161" s="241" t="s">
        <v>79</v>
      </c>
      <c r="AV161" s="13" t="s">
        <v>175</v>
      </c>
      <c r="AW161" s="13" t="s">
        <v>34</v>
      </c>
      <c r="AX161" s="13" t="s">
        <v>77</v>
      </c>
      <c r="AY161" s="241" t="s">
        <v>159</v>
      </c>
    </row>
    <row r="162" s="1" customFormat="1" ht="38.25" customHeight="1">
      <c r="B162" s="213"/>
      <c r="C162" s="214" t="s">
        <v>223</v>
      </c>
      <c r="D162" s="214" t="s">
        <v>162</v>
      </c>
      <c r="E162" s="215" t="s">
        <v>559</v>
      </c>
      <c r="F162" s="216" t="s">
        <v>560</v>
      </c>
      <c r="G162" s="217" t="s">
        <v>247</v>
      </c>
      <c r="H162" s="218">
        <v>1317.5</v>
      </c>
      <c r="I162" s="219"/>
      <c r="J162" s="220">
        <f>ROUND(I162*H162,2)</f>
        <v>0</v>
      </c>
      <c r="K162" s="216" t="s">
        <v>166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175</v>
      </c>
      <c r="AT162" s="25" t="s">
        <v>162</v>
      </c>
      <c r="AU162" s="25" t="s">
        <v>79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175</v>
      </c>
      <c r="BM162" s="25" t="s">
        <v>561</v>
      </c>
    </row>
    <row r="163" s="14" customFormat="1">
      <c r="B163" s="248"/>
      <c r="D163" s="232" t="s">
        <v>249</v>
      </c>
      <c r="E163" s="249" t="s">
        <v>5</v>
      </c>
      <c r="F163" s="250" t="s">
        <v>562</v>
      </c>
      <c r="H163" s="249" t="s">
        <v>5</v>
      </c>
      <c r="I163" s="251"/>
      <c r="L163" s="248"/>
      <c r="M163" s="252"/>
      <c r="N163" s="253"/>
      <c r="O163" s="253"/>
      <c r="P163" s="253"/>
      <c r="Q163" s="253"/>
      <c r="R163" s="253"/>
      <c r="S163" s="253"/>
      <c r="T163" s="254"/>
      <c r="AT163" s="249" t="s">
        <v>249</v>
      </c>
      <c r="AU163" s="249" t="s">
        <v>79</v>
      </c>
      <c r="AV163" s="14" t="s">
        <v>77</v>
      </c>
      <c r="AW163" s="14" t="s">
        <v>34</v>
      </c>
      <c r="AX163" s="14" t="s">
        <v>70</v>
      </c>
      <c r="AY163" s="249" t="s">
        <v>159</v>
      </c>
    </row>
    <row r="164" s="12" customFormat="1">
      <c r="B164" s="231"/>
      <c r="D164" s="232" t="s">
        <v>249</v>
      </c>
      <c r="E164" s="233" t="s">
        <v>5</v>
      </c>
      <c r="F164" s="234" t="s">
        <v>563</v>
      </c>
      <c r="H164" s="235">
        <v>1317.5</v>
      </c>
      <c r="I164" s="236"/>
      <c r="L164" s="231"/>
      <c r="M164" s="237"/>
      <c r="N164" s="238"/>
      <c r="O164" s="238"/>
      <c r="P164" s="238"/>
      <c r="Q164" s="238"/>
      <c r="R164" s="238"/>
      <c r="S164" s="238"/>
      <c r="T164" s="239"/>
      <c r="AT164" s="233" t="s">
        <v>249</v>
      </c>
      <c r="AU164" s="233" t="s">
        <v>79</v>
      </c>
      <c r="AV164" s="12" t="s">
        <v>79</v>
      </c>
      <c r="AW164" s="12" t="s">
        <v>34</v>
      </c>
      <c r="AX164" s="12" t="s">
        <v>70</v>
      </c>
      <c r="AY164" s="233" t="s">
        <v>159</v>
      </c>
    </row>
    <row r="165" s="13" customFormat="1">
      <c r="B165" s="240"/>
      <c r="D165" s="232" t="s">
        <v>249</v>
      </c>
      <c r="E165" s="241" t="s">
        <v>5</v>
      </c>
      <c r="F165" s="242" t="s">
        <v>251</v>
      </c>
      <c r="H165" s="243">
        <v>1317.5</v>
      </c>
      <c r="I165" s="244"/>
      <c r="L165" s="240"/>
      <c r="M165" s="245"/>
      <c r="N165" s="246"/>
      <c r="O165" s="246"/>
      <c r="P165" s="246"/>
      <c r="Q165" s="246"/>
      <c r="R165" s="246"/>
      <c r="S165" s="246"/>
      <c r="T165" s="247"/>
      <c r="AT165" s="241" t="s">
        <v>249</v>
      </c>
      <c r="AU165" s="241" t="s">
        <v>79</v>
      </c>
      <c r="AV165" s="13" t="s">
        <v>175</v>
      </c>
      <c r="AW165" s="13" t="s">
        <v>34</v>
      </c>
      <c r="AX165" s="13" t="s">
        <v>77</v>
      </c>
      <c r="AY165" s="241" t="s">
        <v>159</v>
      </c>
    </row>
    <row r="166" s="1" customFormat="1" ht="25.5" customHeight="1">
      <c r="B166" s="213"/>
      <c r="C166" s="214" t="s">
        <v>11</v>
      </c>
      <c r="D166" s="214" t="s">
        <v>162</v>
      </c>
      <c r="E166" s="215" t="s">
        <v>564</v>
      </c>
      <c r="F166" s="216" t="s">
        <v>565</v>
      </c>
      <c r="G166" s="217" t="s">
        <v>247</v>
      </c>
      <c r="H166" s="218">
        <v>4.1699999999999999</v>
      </c>
      <c r="I166" s="219"/>
      <c r="J166" s="220">
        <f>ROUND(I166*H166,2)</f>
        <v>0</v>
      </c>
      <c r="K166" s="216" t="s">
        <v>166</v>
      </c>
      <c r="L166" s="47"/>
      <c r="M166" s="221" t="s">
        <v>5</v>
      </c>
      <c r="N166" s="222" t="s">
        <v>41</v>
      </c>
      <c r="O166" s="48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AR166" s="25" t="s">
        <v>175</v>
      </c>
      <c r="AT166" s="25" t="s">
        <v>162</v>
      </c>
      <c r="AU166" s="25" t="s">
        <v>79</v>
      </c>
      <c r="AY166" s="25" t="s">
        <v>159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25" t="s">
        <v>77</v>
      </c>
      <c r="BK166" s="225">
        <f>ROUND(I166*H166,2)</f>
        <v>0</v>
      </c>
      <c r="BL166" s="25" t="s">
        <v>175</v>
      </c>
      <c r="BM166" s="25" t="s">
        <v>566</v>
      </c>
    </row>
    <row r="167" s="14" customFormat="1">
      <c r="B167" s="248"/>
      <c r="D167" s="232" t="s">
        <v>249</v>
      </c>
      <c r="E167" s="249" t="s">
        <v>5</v>
      </c>
      <c r="F167" s="250" t="s">
        <v>567</v>
      </c>
      <c r="H167" s="249" t="s">
        <v>5</v>
      </c>
      <c r="I167" s="251"/>
      <c r="L167" s="248"/>
      <c r="M167" s="252"/>
      <c r="N167" s="253"/>
      <c r="O167" s="253"/>
      <c r="P167" s="253"/>
      <c r="Q167" s="253"/>
      <c r="R167" s="253"/>
      <c r="S167" s="253"/>
      <c r="T167" s="254"/>
      <c r="AT167" s="249" t="s">
        <v>249</v>
      </c>
      <c r="AU167" s="249" t="s">
        <v>79</v>
      </c>
      <c r="AV167" s="14" t="s">
        <v>77</v>
      </c>
      <c r="AW167" s="14" t="s">
        <v>34</v>
      </c>
      <c r="AX167" s="14" t="s">
        <v>70</v>
      </c>
      <c r="AY167" s="249" t="s">
        <v>159</v>
      </c>
    </row>
    <row r="168" s="12" customFormat="1">
      <c r="B168" s="231"/>
      <c r="D168" s="232" t="s">
        <v>249</v>
      </c>
      <c r="E168" s="233" t="s">
        <v>5</v>
      </c>
      <c r="F168" s="234" t="s">
        <v>568</v>
      </c>
      <c r="H168" s="235">
        <v>4.1699999999999999</v>
      </c>
      <c r="I168" s="236"/>
      <c r="L168" s="231"/>
      <c r="M168" s="237"/>
      <c r="N168" s="238"/>
      <c r="O168" s="238"/>
      <c r="P168" s="238"/>
      <c r="Q168" s="238"/>
      <c r="R168" s="238"/>
      <c r="S168" s="238"/>
      <c r="T168" s="239"/>
      <c r="AT168" s="233" t="s">
        <v>249</v>
      </c>
      <c r="AU168" s="233" t="s">
        <v>79</v>
      </c>
      <c r="AV168" s="12" t="s">
        <v>79</v>
      </c>
      <c r="AW168" s="12" t="s">
        <v>34</v>
      </c>
      <c r="AX168" s="12" t="s">
        <v>70</v>
      </c>
      <c r="AY168" s="233" t="s">
        <v>159</v>
      </c>
    </row>
    <row r="169" s="13" customFormat="1">
      <c r="B169" s="240"/>
      <c r="D169" s="232" t="s">
        <v>249</v>
      </c>
      <c r="E169" s="241" t="s">
        <v>5</v>
      </c>
      <c r="F169" s="242" t="s">
        <v>251</v>
      </c>
      <c r="H169" s="243">
        <v>4.1699999999999999</v>
      </c>
      <c r="I169" s="244"/>
      <c r="L169" s="240"/>
      <c r="M169" s="245"/>
      <c r="N169" s="246"/>
      <c r="O169" s="246"/>
      <c r="P169" s="246"/>
      <c r="Q169" s="246"/>
      <c r="R169" s="246"/>
      <c r="S169" s="246"/>
      <c r="T169" s="247"/>
      <c r="AT169" s="241" t="s">
        <v>249</v>
      </c>
      <c r="AU169" s="241" t="s">
        <v>79</v>
      </c>
      <c r="AV169" s="13" t="s">
        <v>175</v>
      </c>
      <c r="AW169" s="13" t="s">
        <v>34</v>
      </c>
      <c r="AX169" s="13" t="s">
        <v>77</v>
      </c>
      <c r="AY169" s="241" t="s">
        <v>159</v>
      </c>
    </row>
    <row r="170" s="1" customFormat="1" ht="25.5" customHeight="1">
      <c r="B170" s="213"/>
      <c r="C170" s="214" t="s">
        <v>330</v>
      </c>
      <c r="D170" s="214" t="s">
        <v>162</v>
      </c>
      <c r="E170" s="215" t="s">
        <v>569</v>
      </c>
      <c r="F170" s="216" t="s">
        <v>570</v>
      </c>
      <c r="G170" s="217" t="s">
        <v>247</v>
      </c>
      <c r="H170" s="218">
        <v>2.085</v>
      </c>
      <c r="I170" s="219"/>
      <c r="J170" s="220">
        <f>ROUND(I170*H170,2)</f>
        <v>0</v>
      </c>
      <c r="K170" s="216" t="s">
        <v>166</v>
      </c>
      <c r="L170" s="47"/>
      <c r="M170" s="221" t="s">
        <v>5</v>
      </c>
      <c r="N170" s="222" t="s">
        <v>41</v>
      </c>
      <c r="O170" s="48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AR170" s="25" t="s">
        <v>175</v>
      </c>
      <c r="AT170" s="25" t="s">
        <v>162</v>
      </c>
      <c r="AU170" s="25" t="s">
        <v>79</v>
      </c>
      <c r="AY170" s="25" t="s">
        <v>159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25" t="s">
        <v>77</v>
      </c>
      <c r="BK170" s="225">
        <f>ROUND(I170*H170,2)</f>
        <v>0</v>
      </c>
      <c r="BL170" s="25" t="s">
        <v>175</v>
      </c>
      <c r="BM170" s="25" t="s">
        <v>571</v>
      </c>
    </row>
    <row r="171" s="14" customFormat="1">
      <c r="B171" s="248"/>
      <c r="D171" s="232" t="s">
        <v>249</v>
      </c>
      <c r="E171" s="249" t="s">
        <v>5</v>
      </c>
      <c r="F171" s="250" t="s">
        <v>562</v>
      </c>
      <c r="H171" s="249" t="s">
        <v>5</v>
      </c>
      <c r="I171" s="251"/>
      <c r="L171" s="248"/>
      <c r="M171" s="252"/>
      <c r="N171" s="253"/>
      <c r="O171" s="253"/>
      <c r="P171" s="253"/>
      <c r="Q171" s="253"/>
      <c r="R171" s="253"/>
      <c r="S171" s="253"/>
      <c r="T171" s="254"/>
      <c r="AT171" s="249" t="s">
        <v>249</v>
      </c>
      <c r="AU171" s="249" t="s">
        <v>79</v>
      </c>
      <c r="AV171" s="14" t="s">
        <v>77</v>
      </c>
      <c r="AW171" s="14" t="s">
        <v>34</v>
      </c>
      <c r="AX171" s="14" t="s">
        <v>70</v>
      </c>
      <c r="AY171" s="249" t="s">
        <v>159</v>
      </c>
    </row>
    <row r="172" s="12" customFormat="1">
      <c r="B172" s="231"/>
      <c r="D172" s="232" t="s">
        <v>249</v>
      </c>
      <c r="E172" s="233" t="s">
        <v>5</v>
      </c>
      <c r="F172" s="234" t="s">
        <v>572</v>
      </c>
      <c r="H172" s="235">
        <v>2.085</v>
      </c>
      <c r="I172" s="236"/>
      <c r="L172" s="231"/>
      <c r="M172" s="237"/>
      <c r="N172" s="238"/>
      <c r="O172" s="238"/>
      <c r="P172" s="238"/>
      <c r="Q172" s="238"/>
      <c r="R172" s="238"/>
      <c r="S172" s="238"/>
      <c r="T172" s="239"/>
      <c r="AT172" s="233" t="s">
        <v>249</v>
      </c>
      <c r="AU172" s="233" t="s">
        <v>79</v>
      </c>
      <c r="AV172" s="12" t="s">
        <v>79</v>
      </c>
      <c r="AW172" s="12" t="s">
        <v>34</v>
      </c>
      <c r="AX172" s="12" t="s">
        <v>70</v>
      </c>
      <c r="AY172" s="233" t="s">
        <v>159</v>
      </c>
    </row>
    <row r="173" s="13" customFormat="1">
      <c r="B173" s="240"/>
      <c r="D173" s="232" t="s">
        <v>249</v>
      </c>
      <c r="E173" s="241" t="s">
        <v>5</v>
      </c>
      <c r="F173" s="242" t="s">
        <v>251</v>
      </c>
      <c r="H173" s="243">
        <v>2.085</v>
      </c>
      <c r="I173" s="244"/>
      <c r="L173" s="240"/>
      <c r="M173" s="245"/>
      <c r="N173" s="246"/>
      <c r="O173" s="246"/>
      <c r="P173" s="246"/>
      <c r="Q173" s="246"/>
      <c r="R173" s="246"/>
      <c r="S173" s="246"/>
      <c r="T173" s="247"/>
      <c r="AT173" s="241" t="s">
        <v>249</v>
      </c>
      <c r="AU173" s="241" t="s">
        <v>79</v>
      </c>
      <c r="AV173" s="13" t="s">
        <v>175</v>
      </c>
      <c r="AW173" s="13" t="s">
        <v>34</v>
      </c>
      <c r="AX173" s="13" t="s">
        <v>77</v>
      </c>
      <c r="AY173" s="241" t="s">
        <v>159</v>
      </c>
    </row>
    <row r="174" s="1" customFormat="1" ht="38.25" customHeight="1">
      <c r="B174" s="213"/>
      <c r="C174" s="214" t="s">
        <v>339</v>
      </c>
      <c r="D174" s="214" t="s">
        <v>162</v>
      </c>
      <c r="E174" s="215" t="s">
        <v>252</v>
      </c>
      <c r="F174" s="216" t="s">
        <v>253</v>
      </c>
      <c r="G174" s="217" t="s">
        <v>247</v>
      </c>
      <c r="H174" s="218">
        <v>180.72999999999999</v>
      </c>
      <c r="I174" s="219"/>
      <c r="J174" s="220">
        <f>ROUND(I174*H174,2)</f>
        <v>0</v>
      </c>
      <c r="K174" s="216" t="s">
        <v>166</v>
      </c>
      <c r="L174" s="47"/>
      <c r="M174" s="221" t="s">
        <v>5</v>
      </c>
      <c r="N174" s="222" t="s">
        <v>41</v>
      </c>
      <c r="O174" s="48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AR174" s="25" t="s">
        <v>175</v>
      </c>
      <c r="AT174" s="25" t="s">
        <v>162</v>
      </c>
      <c r="AU174" s="25" t="s">
        <v>79</v>
      </c>
      <c r="AY174" s="25" t="s">
        <v>159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25" t="s">
        <v>77</v>
      </c>
      <c r="BK174" s="225">
        <f>ROUND(I174*H174,2)</f>
        <v>0</v>
      </c>
      <c r="BL174" s="25" t="s">
        <v>175</v>
      </c>
      <c r="BM174" s="25" t="s">
        <v>573</v>
      </c>
    </row>
    <row r="175" s="14" customFormat="1">
      <c r="B175" s="248"/>
      <c r="D175" s="232" t="s">
        <v>249</v>
      </c>
      <c r="E175" s="249" t="s">
        <v>5</v>
      </c>
      <c r="F175" s="250" t="s">
        <v>574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249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2" customFormat="1">
      <c r="B176" s="231"/>
      <c r="D176" s="232" t="s">
        <v>249</v>
      </c>
      <c r="E176" s="233" t="s">
        <v>5</v>
      </c>
      <c r="F176" s="234" t="s">
        <v>444</v>
      </c>
      <c r="H176" s="235">
        <v>35</v>
      </c>
      <c r="I176" s="236"/>
      <c r="L176" s="231"/>
      <c r="M176" s="237"/>
      <c r="N176" s="238"/>
      <c r="O176" s="238"/>
      <c r="P176" s="238"/>
      <c r="Q176" s="238"/>
      <c r="R176" s="238"/>
      <c r="S176" s="238"/>
      <c r="T176" s="239"/>
      <c r="AT176" s="233" t="s">
        <v>249</v>
      </c>
      <c r="AU176" s="233" t="s">
        <v>79</v>
      </c>
      <c r="AV176" s="12" t="s">
        <v>79</v>
      </c>
      <c r="AW176" s="12" t="s">
        <v>34</v>
      </c>
      <c r="AX176" s="12" t="s">
        <v>70</v>
      </c>
      <c r="AY176" s="233" t="s">
        <v>159</v>
      </c>
    </row>
    <row r="177" s="14" customFormat="1">
      <c r="B177" s="248"/>
      <c r="D177" s="232" t="s">
        <v>249</v>
      </c>
      <c r="E177" s="249" t="s">
        <v>5</v>
      </c>
      <c r="F177" s="250" t="s">
        <v>575</v>
      </c>
      <c r="H177" s="249" t="s">
        <v>5</v>
      </c>
      <c r="I177" s="251"/>
      <c r="L177" s="248"/>
      <c r="M177" s="252"/>
      <c r="N177" s="253"/>
      <c r="O177" s="253"/>
      <c r="P177" s="253"/>
      <c r="Q177" s="253"/>
      <c r="R177" s="253"/>
      <c r="S177" s="253"/>
      <c r="T177" s="254"/>
      <c r="AT177" s="249" t="s">
        <v>249</v>
      </c>
      <c r="AU177" s="249" t="s">
        <v>79</v>
      </c>
      <c r="AV177" s="14" t="s">
        <v>77</v>
      </c>
      <c r="AW177" s="14" t="s">
        <v>34</v>
      </c>
      <c r="AX177" s="14" t="s">
        <v>70</v>
      </c>
      <c r="AY177" s="249" t="s">
        <v>159</v>
      </c>
    </row>
    <row r="178" s="12" customFormat="1">
      <c r="B178" s="231"/>
      <c r="D178" s="232" t="s">
        <v>249</v>
      </c>
      <c r="E178" s="233" t="s">
        <v>5</v>
      </c>
      <c r="F178" s="234" t="s">
        <v>576</v>
      </c>
      <c r="H178" s="235">
        <v>1.3799999999999999</v>
      </c>
      <c r="I178" s="236"/>
      <c r="L178" s="231"/>
      <c r="M178" s="237"/>
      <c r="N178" s="238"/>
      <c r="O178" s="238"/>
      <c r="P178" s="238"/>
      <c r="Q178" s="238"/>
      <c r="R178" s="238"/>
      <c r="S178" s="238"/>
      <c r="T178" s="239"/>
      <c r="AT178" s="233" t="s">
        <v>249</v>
      </c>
      <c r="AU178" s="233" t="s">
        <v>79</v>
      </c>
      <c r="AV178" s="12" t="s">
        <v>79</v>
      </c>
      <c r="AW178" s="12" t="s">
        <v>34</v>
      </c>
      <c r="AX178" s="12" t="s">
        <v>70</v>
      </c>
      <c r="AY178" s="233" t="s">
        <v>159</v>
      </c>
    </row>
    <row r="179" s="14" customFormat="1">
      <c r="B179" s="248"/>
      <c r="D179" s="232" t="s">
        <v>249</v>
      </c>
      <c r="E179" s="249" t="s">
        <v>5</v>
      </c>
      <c r="F179" s="250" t="s">
        <v>577</v>
      </c>
      <c r="H179" s="249" t="s">
        <v>5</v>
      </c>
      <c r="I179" s="251"/>
      <c r="L179" s="248"/>
      <c r="M179" s="252"/>
      <c r="N179" s="253"/>
      <c r="O179" s="253"/>
      <c r="P179" s="253"/>
      <c r="Q179" s="253"/>
      <c r="R179" s="253"/>
      <c r="S179" s="253"/>
      <c r="T179" s="254"/>
      <c r="AT179" s="249" t="s">
        <v>249</v>
      </c>
      <c r="AU179" s="249" t="s">
        <v>79</v>
      </c>
      <c r="AV179" s="14" t="s">
        <v>77</v>
      </c>
      <c r="AW179" s="14" t="s">
        <v>34</v>
      </c>
      <c r="AX179" s="14" t="s">
        <v>70</v>
      </c>
      <c r="AY179" s="249" t="s">
        <v>159</v>
      </c>
    </row>
    <row r="180" s="12" customFormat="1">
      <c r="B180" s="231"/>
      <c r="D180" s="232" t="s">
        <v>249</v>
      </c>
      <c r="E180" s="233" t="s">
        <v>5</v>
      </c>
      <c r="F180" s="234" t="s">
        <v>578</v>
      </c>
      <c r="H180" s="235">
        <v>56.100000000000001</v>
      </c>
      <c r="I180" s="236"/>
      <c r="L180" s="231"/>
      <c r="M180" s="237"/>
      <c r="N180" s="238"/>
      <c r="O180" s="238"/>
      <c r="P180" s="238"/>
      <c r="Q180" s="238"/>
      <c r="R180" s="238"/>
      <c r="S180" s="238"/>
      <c r="T180" s="239"/>
      <c r="AT180" s="233" t="s">
        <v>249</v>
      </c>
      <c r="AU180" s="233" t="s">
        <v>79</v>
      </c>
      <c r="AV180" s="12" t="s">
        <v>79</v>
      </c>
      <c r="AW180" s="12" t="s">
        <v>34</v>
      </c>
      <c r="AX180" s="12" t="s">
        <v>70</v>
      </c>
      <c r="AY180" s="233" t="s">
        <v>159</v>
      </c>
    </row>
    <row r="181" s="12" customFormat="1">
      <c r="B181" s="231"/>
      <c r="D181" s="232" t="s">
        <v>249</v>
      </c>
      <c r="E181" s="233" t="s">
        <v>5</v>
      </c>
      <c r="F181" s="234" t="s">
        <v>579</v>
      </c>
      <c r="H181" s="235">
        <v>4.0499999999999998</v>
      </c>
      <c r="I181" s="236"/>
      <c r="L181" s="231"/>
      <c r="M181" s="237"/>
      <c r="N181" s="238"/>
      <c r="O181" s="238"/>
      <c r="P181" s="238"/>
      <c r="Q181" s="238"/>
      <c r="R181" s="238"/>
      <c r="S181" s="238"/>
      <c r="T181" s="239"/>
      <c r="AT181" s="233" t="s">
        <v>249</v>
      </c>
      <c r="AU181" s="233" t="s">
        <v>79</v>
      </c>
      <c r="AV181" s="12" t="s">
        <v>79</v>
      </c>
      <c r="AW181" s="12" t="s">
        <v>34</v>
      </c>
      <c r="AX181" s="12" t="s">
        <v>70</v>
      </c>
      <c r="AY181" s="233" t="s">
        <v>159</v>
      </c>
    </row>
    <row r="182" s="12" customFormat="1">
      <c r="B182" s="231"/>
      <c r="D182" s="232" t="s">
        <v>249</v>
      </c>
      <c r="E182" s="233" t="s">
        <v>5</v>
      </c>
      <c r="F182" s="234" t="s">
        <v>258</v>
      </c>
      <c r="H182" s="235">
        <v>3.2000000000000002</v>
      </c>
      <c r="I182" s="236"/>
      <c r="L182" s="231"/>
      <c r="M182" s="237"/>
      <c r="N182" s="238"/>
      <c r="O182" s="238"/>
      <c r="P182" s="238"/>
      <c r="Q182" s="238"/>
      <c r="R182" s="238"/>
      <c r="S182" s="238"/>
      <c r="T182" s="239"/>
      <c r="AT182" s="233" t="s">
        <v>249</v>
      </c>
      <c r="AU182" s="233" t="s">
        <v>79</v>
      </c>
      <c r="AV182" s="12" t="s">
        <v>79</v>
      </c>
      <c r="AW182" s="12" t="s">
        <v>34</v>
      </c>
      <c r="AX182" s="12" t="s">
        <v>70</v>
      </c>
      <c r="AY182" s="233" t="s">
        <v>159</v>
      </c>
    </row>
    <row r="183" s="14" customFormat="1">
      <c r="B183" s="248"/>
      <c r="D183" s="232" t="s">
        <v>249</v>
      </c>
      <c r="E183" s="249" t="s">
        <v>5</v>
      </c>
      <c r="F183" s="250" t="s">
        <v>580</v>
      </c>
      <c r="H183" s="249" t="s">
        <v>5</v>
      </c>
      <c r="I183" s="251"/>
      <c r="L183" s="248"/>
      <c r="M183" s="252"/>
      <c r="N183" s="253"/>
      <c r="O183" s="253"/>
      <c r="P183" s="253"/>
      <c r="Q183" s="253"/>
      <c r="R183" s="253"/>
      <c r="S183" s="253"/>
      <c r="T183" s="254"/>
      <c r="AT183" s="249" t="s">
        <v>249</v>
      </c>
      <c r="AU183" s="249" t="s">
        <v>79</v>
      </c>
      <c r="AV183" s="14" t="s">
        <v>77</v>
      </c>
      <c r="AW183" s="14" t="s">
        <v>34</v>
      </c>
      <c r="AX183" s="14" t="s">
        <v>70</v>
      </c>
      <c r="AY183" s="249" t="s">
        <v>159</v>
      </c>
    </row>
    <row r="184" s="12" customFormat="1">
      <c r="B184" s="231"/>
      <c r="D184" s="232" t="s">
        <v>249</v>
      </c>
      <c r="E184" s="233" t="s">
        <v>5</v>
      </c>
      <c r="F184" s="234" t="s">
        <v>581</v>
      </c>
      <c r="H184" s="235">
        <v>28.16</v>
      </c>
      <c r="I184" s="236"/>
      <c r="L184" s="231"/>
      <c r="M184" s="237"/>
      <c r="N184" s="238"/>
      <c r="O184" s="238"/>
      <c r="P184" s="238"/>
      <c r="Q184" s="238"/>
      <c r="R184" s="238"/>
      <c r="S184" s="238"/>
      <c r="T184" s="239"/>
      <c r="AT184" s="233" t="s">
        <v>249</v>
      </c>
      <c r="AU184" s="233" t="s">
        <v>79</v>
      </c>
      <c r="AV184" s="12" t="s">
        <v>79</v>
      </c>
      <c r="AW184" s="12" t="s">
        <v>34</v>
      </c>
      <c r="AX184" s="12" t="s">
        <v>70</v>
      </c>
      <c r="AY184" s="233" t="s">
        <v>159</v>
      </c>
    </row>
    <row r="185" s="12" customFormat="1">
      <c r="B185" s="231"/>
      <c r="D185" s="232" t="s">
        <v>249</v>
      </c>
      <c r="E185" s="233" t="s">
        <v>5</v>
      </c>
      <c r="F185" s="234" t="s">
        <v>582</v>
      </c>
      <c r="H185" s="235">
        <v>2.5600000000000001</v>
      </c>
      <c r="I185" s="236"/>
      <c r="L185" s="231"/>
      <c r="M185" s="237"/>
      <c r="N185" s="238"/>
      <c r="O185" s="238"/>
      <c r="P185" s="238"/>
      <c r="Q185" s="238"/>
      <c r="R185" s="238"/>
      <c r="S185" s="238"/>
      <c r="T185" s="239"/>
      <c r="AT185" s="233" t="s">
        <v>249</v>
      </c>
      <c r="AU185" s="233" t="s">
        <v>79</v>
      </c>
      <c r="AV185" s="12" t="s">
        <v>79</v>
      </c>
      <c r="AW185" s="12" t="s">
        <v>34</v>
      </c>
      <c r="AX185" s="12" t="s">
        <v>70</v>
      </c>
      <c r="AY185" s="233" t="s">
        <v>159</v>
      </c>
    </row>
    <row r="186" s="12" customFormat="1">
      <c r="B186" s="231"/>
      <c r="D186" s="232" t="s">
        <v>249</v>
      </c>
      <c r="E186" s="233" t="s">
        <v>5</v>
      </c>
      <c r="F186" s="234" t="s">
        <v>583</v>
      </c>
      <c r="H186" s="235">
        <v>2</v>
      </c>
      <c r="I186" s="236"/>
      <c r="L186" s="231"/>
      <c r="M186" s="237"/>
      <c r="N186" s="238"/>
      <c r="O186" s="238"/>
      <c r="P186" s="238"/>
      <c r="Q186" s="238"/>
      <c r="R186" s="238"/>
      <c r="S186" s="238"/>
      <c r="T186" s="239"/>
      <c r="AT186" s="233" t="s">
        <v>249</v>
      </c>
      <c r="AU186" s="233" t="s">
        <v>79</v>
      </c>
      <c r="AV186" s="12" t="s">
        <v>79</v>
      </c>
      <c r="AW186" s="12" t="s">
        <v>34</v>
      </c>
      <c r="AX186" s="12" t="s">
        <v>70</v>
      </c>
      <c r="AY186" s="233" t="s">
        <v>159</v>
      </c>
    </row>
    <row r="187" s="14" customFormat="1">
      <c r="B187" s="248"/>
      <c r="D187" s="232" t="s">
        <v>249</v>
      </c>
      <c r="E187" s="249" t="s">
        <v>5</v>
      </c>
      <c r="F187" s="250" t="s">
        <v>584</v>
      </c>
      <c r="H187" s="249" t="s">
        <v>5</v>
      </c>
      <c r="I187" s="251"/>
      <c r="L187" s="248"/>
      <c r="M187" s="252"/>
      <c r="N187" s="253"/>
      <c r="O187" s="253"/>
      <c r="P187" s="253"/>
      <c r="Q187" s="253"/>
      <c r="R187" s="253"/>
      <c r="S187" s="253"/>
      <c r="T187" s="254"/>
      <c r="AT187" s="249" t="s">
        <v>249</v>
      </c>
      <c r="AU187" s="249" t="s">
        <v>79</v>
      </c>
      <c r="AV187" s="14" t="s">
        <v>77</v>
      </c>
      <c r="AW187" s="14" t="s">
        <v>34</v>
      </c>
      <c r="AX187" s="14" t="s">
        <v>70</v>
      </c>
      <c r="AY187" s="249" t="s">
        <v>159</v>
      </c>
    </row>
    <row r="188" s="12" customFormat="1">
      <c r="B188" s="231"/>
      <c r="D188" s="232" t="s">
        <v>249</v>
      </c>
      <c r="E188" s="233" t="s">
        <v>5</v>
      </c>
      <c r="F188" s="234" t="s">
        <v>585</v>
      </c>
      <c r="H188" s="235">
        <v>30.600000000000001</v>
      </c>
      <c r="I188" s="236"/>
      <c r="L188" s="231"/>
      <c r="M188" s="237"/>
      <c r="N188" s="238"/>
      <c r="O188" s="238"/>
      <c r="P188" s="238"/>
      <c r="Q188" s="238"/>
      <c r="R188" s="238"/>
      <c r="S188" s="238"/>
      <c r="T188" s="239"/>
      <c r="AT188" s="233" t="s">
        <v>249</v>
      </c>
      <c r="AU188" s="233" t="s">
        <v>79</v>
      </c>
      <c r="AV188" s="12" t="s">
        <v>79</v>
      </c>
      <c r="AW188" s="12" t="s">
        <v>34</v>
      </c>
      <c r="AX188" s="12" t="s">
        <v>70</v>
      </c>
      <c r="AY188" s="233" t="s">
        <v>159</v>
      </c>
    </row>
    <row r="189" s="12" customFormat="1">
      <c r="B189" s="231"/>
      <c r="D189" s="232" t="s">
        <v>249</v>
      </c>
      <c r="E189" s="233" t="s">
        <v>5</v>
      </c>
      <c r="F189" s="234" t="s">
        <v>582</v>
      </c>
      <c r="H189" s="235">
        <v>2.5600000000000001</v>
      </c>
      <c r="I189" s="236"/>
      <c r="L189" s="231"/>
      <c r="M189" s="237"/>
      <c r="N189" s="238"/>
      <c r="O189" s="238"/>
      <c r="P189" s="238"/>
      <c r="Q189" s="238"/>
      <c r="R189" s="238"/>
      <c r="S189" s="238"/>
      <c r="T189" s="239"/>
      <c r="AT189" s="233" t="s">
        <v>249</v>
      </c>
      <c r="AU189" s="233" t="s">
        <v>79</v>
      </c>
      <c r="AV189" s="12" t="s">
        <v>79</v>
      </c>
      <c r="AW189" s="12" t="s">
        <v>34</v>
      </c>
      <c r="AX189" s="12" t="s">
        <v>70</v>
      </c>
      <c r="AY189" s="233" t="s">
        <v>159</v>
      </c>
    </row>
    <row r="190" s="12" customFormat="1">
      <c r="B190" s="231"/>
      <c r="D190" s="232" t="s">
        <v>249</v>
      </c>
      <c r="E190" s="233" t="s">
        <v>5</v>
      </c>
      <c r="F190" s="234" t="s">
        <v>586</v>
      </c>
      <c r="H190" s="235">
        <v>6.7999999999999998</v>
      </c>
      <c r="I190" s="236"/>
      <c r="L190" s="231"/>
      <c r="M190" s="237"/>
      <c r="N190" s="238"/>
      <c r="O190" s="238"/>
      <c r="P190" s="238"/>
      <c r="Q190" s="238"/>
      <c r="R190" s="238"/>
      <c r="S190" s="238"/>
      <c r="T190" s="239"/>
      <c r="AT190" s="233" t="s">
        <v>249</v>
      </c>
      <c r="AU190" s="233" t="s">
        <v>79</v>
      </c>
      <c r="AV190" s="12" t="s">
        <v>79</v>
      </c>
      <c r="AW190" s="12" t="s">
        <v>34</v>
      </c>
      <c r="AX190" s="12" t="s">
        <v>70</v>
      </c>
      <c r="AY190" s="233" t="s">
        <v>159</v>
      </c>
    </row>
    <row r="191" s="14" customFormat="1">
      <c r="B191" s="248"/>
      <c r="D191" s="232" t="s">
        <v>249</v>
      </c>
      <c r="E191" s="249" t="s">
        <v>5</v>
      </c>
      <c r="F191" s="250" t="s">
        <v>587</v>
      </c>
      <c r="H191" s="249" t="s">
        <v>5</v>
      </c>
      <c r="I191" s="251"/>
      <c r="L191" s="248"/>
      <c r="M191" s="252"/>
      <c r="N191" s="253"/>
      <c r="O191" s="253"/>
      <c r="P191" s="253"/>
      <c r="Q191" s="253"/>
      <c r="R191" s="253"/>
      <c r="S191" s="253"/>
      <c r="T191" s="254"/>
      <c r="AT191" s="249" t="s">
        <v>249</v>
      </c>
      <c r="AU191" s="249" t="s">
        <v>79</v>
      </c>
      <c r="AV191" s="14" t="s">
        <v>77</v>
      </c>
      <c r="AW191" s="14" t="s">
        <v>34</v>
      </c>
      <c r="AX191" s="14" t="s">
        <v>70</v>
      </c>
      <c r="AY191" s="249" t="s">
        <v>159</v>
      </c>
    </row>
    <row r="192" s="12" customFormat="1">
      <c r="B192" s="231"/>
      <c r="D192" s="232" t="s">
        <v>249</v>
      </c>
      <c r="E192" s="233" t="s">
        <v>5</v>
      </c>
      <c r="F192" s="234" t="s">
        <v>588</v>
      </c>
      <c r="H192" s="235">
        <v>8.3200000000000003</v>
      </c>
      <c r="I192" s="236"/>
      <c r="L192" s="231"/>
      <c r="M192" s="237"/>
      <c r="N192" s="238"/>
      <c r="O192" s="238"/>
      <c r="P192" s="238"/>
      <c r="Q192" s="238"/>
      <c r="R192" s="238"/>
      <c r="S192" s="238"/>
      <c r="T192" s="239"/>
      <c r="AT192" s="233" t="s">
        <v>249</v>
      </c>
      <c r="AU192" s="233" t="s">
        <v>79</v>
      </c>
      <c r="AV192" s="12" t="s">
        <v>79</v>
      </c>
      <c r="AW192" s="12" t="s">
        <v>34</v>
      </c>
      <c r="AX192" s="12" t="s">
        <v>70</v>
      </c>
      <c r="AY192" s="233" t="s">
        <v>159</v>
      </c>
    </row>
    <row r="193" s="13" customFormat="1">
      <c r="B193" s="240"/>
      <c r="D193" s="232" t="s">
        <v>249</v>
      </c>
      <c r="E193" s="241" t="s">
        <v>5</v>
      </c>
      <c r="F193" s="242" t="s">
        <v>251</v>
      </c>
      <c r="H193" s="243">
        <v>180.72999999999999</v>
      </c>
      <c r="I193" s="244"/>
      <c r="L193" s="240"/>
      <c r="M193" s="245"/>
      <c r="N193" s="246"/>
      <c r="O193" s="246"/>
      <c r="P193" s="246"/>
      <c r="Q193" s="246"/>
      <c r="R193" s="246"/>
      <c r="S193" s="246"/>
      <c r="T193" s="247"/>
      <c r="AT193" s="241" t="s">
        <v>249</v>
      </c>
      <c r="AU193" s="241" t="s">
        <v>79</v>
      </c>
      <c r="AV193" s="13" t="s">
        <v>175</v>
      </c>
      <c r="AW193" s="13" t="s">
        <v>34</v>
      </c>
      <c r="AX193" s="13" t="s">
        <v>77</v>
      </c>
      <c r="AY193" s="241" t="s">
        <v>159</v>
      </c>
    </row>
    <row r="194" s="1" customFormat="1" ht="38.25" customHeight="1">
      <c r="B194" s="213"/>
      <c r="C194" s="214" t="s">
        <v>346</v>
      </c>
      <c r="D194" s="214" t="s">
        <v>162</v>
      </c>
      <c r="E194" s="215" t="s">
        <v>589</v>
      </c>
      <c r="F194" s="216" t="s">
        <v>590</v>
      </c>
      <c r="G194" s="217" t="s">
        <v>247</v>
      </c>
      <c r="H194" s="218">
        <v>155.86500000000001</v>
      </c>
      <c r="I194" s="219"/>
      <c r="J194" s="220">
        <f>ROUND(I194*H194,2)</f>
        <v>0</v>
      </c>
      <c r="K194" s="216" t="s">
        <v>166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AR194" s="25" t="s">
        <v>175</v>
      </c>
      <c r="AT194" s="25" t="s">
        <v>162</v>
      </c>
      <c r="AU194" s="25" t="s">
        <v>79</v>
      </c>
      <c r="AY194" s="25" t="s">
        <v>159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175</v>
      </c>
      <c r="BM194" s="25" t="s">
        <v>591</v>
      </c>
    </row>
    <row r="195" s="14" customFormat="1">
      <c r="B195" s="248"/>
      <c r="D195" s="232" t="s">
        <v>249</v>
      </c>
      <c r="E195" s="249" t="s">
        <v>5</v>
      </c>
      <c r="F195" s="250" t="s">
        <v>562</v>
      </c>
      <c r="H195" s="249" t="s">
        <v>5</v>
      </c>
      <c r="I195" s="251"/>
      <c r="L195" s="248"/>
      <c r="M195" s="252"/>
      <c r="N195" s="253"/>
      <c r="O195" s="253"/>
      <c r="P195" s="253"/>
      <c r="Q195" s="253"/>
      <c r="R195" s="253"/>
      <c r="S195" s="253"/>
      <c r="T195" s="254"/>
      <c r="AT195" s="249" t="s">
        <v>249</v>
      </c>
      <c r="AU195" s="249" t="s">
        <v>79</v>
      </c>
      <c r="AV195" s="14" t="s">
        <v>77</v>
      </c>
      <c r="AW195" s="14" t="s">
        <v>34</v>
      </c>
      <c r="AX195" s="14" t="s">
        <v>70</v>
      </c>
      <c r="AY195" s="249" t="s">
        <v>159</v>
      </c>
    </row>
    <row r="196" s="12" customFormat="1">
      <c r="B196" s="231"/>
      <c r="D196" s="232" t="s">
        <v>249</v>
      </c>
      <c r="E196" s="233" t="s">
        <v>5</v>
      </c>
      <c r="F196" s="234" t="s">
        <v>592</v>
      </c>
      <c r="H196" s="235">
        <v>155.86500000000001</v>
      </c>
      <c r="I196" s="236"/>
      <c r="L196" s="231"/>
      <c r="M196" s="237"/>
      <c r="N196" s="238"/>
      <c r="O196" s="238"/>
      <c r="P196" s="238"/>
      <c r="Q196" s="238"/>
      <c r="R196" s="238"/>
      <c r="S196" s="238"/>
      <c r="T196" s="239"/>
      <c r="AT196" s="233" t="s">
        <v>249</v>
      </c>
      <c r="AU196" s="233" t="s">
        <v>79</v>
      </c>
      <c r="AV196" s="12" t="s">
        <v>79</v>
      </c>
      <c r="AW196" s="12" t="s">
        <v>34</v>
      </c>
      <c r="AX196" s="12" t="s">
        <v>70</v>
      </c>
      <c r="AY196" s="233" t="s">
        <v>159</v>
      </c>
    </row>
    <row r="197" s="13" customFormat="1">
      <c r="B197" s="240"/>
      <c r="D197" s="232" t="s">
        <v>249</v>
      </c>
      <c r="E197" s="241" t="s">
        <v>5</v>
      </c>
      <c r="F197" s="242" t="s">
        <v>251</v>
      </c>
      <c r="H197" s="243">
        <v>155.86500000000001</v>
      </c>
      <c r="I197" s="244"/>
      <c r="L197" s="240"/>
      <c r="M197" s="245"/>
      <c r="N197" s="246"/>
      <c r="O197" s="246"/>
      <c r="P197" s="246"/>
      <c r="Q197" s="246"/>
      <c r="R197" s="246"/>
      <c r="S197" s="246"/>
      <c r="T197" s="247"/>
      <c r="AT197" s="241" t="s">
        <v>249</v>
      </c>
      <c r="AU197" s="241" t="s">
        <v>79</v>
      </c>
      <c r="AV197" s="13" t="s">
        <v>175</v>
      </c>
      <c r="AW197" s="13" t="s">
        <v>34</v>
      </c>
      <c r="AX197" s="13" t="s">
        <v>77</v>
      </c>
      <c r="AY197" s="241" t="s">
        <v>159</v>
      </c>
    </row>
    <row r="198" s="1" customFormat="1" ht="25.5" customHeight="1">
      <c r="B198" s="213"/>
      <c r="C198" s="214" t="s">
        <v>356</v>
      </c>
      <c r="D198" s="214" t="s">
        <v>162</v>
      </c>
      <c r="E198" s="215" t="s">
        <v>593</v>
      </c>
      <c r="F198" s="216" t="s">
        <v>594</v>
      </c>
      <c r="G198" s="217" t="s">
        <v>289</v>
      </c>
      <c r="H198" s="218">
        <v>15</v>
      </c>
      <c r="I198" s="219"/>
      <c r="J198" s="220">
        <f>ROUND(I198*H198,2)</f>
        <v>0</v>
      </c>
      <c r="K198" s="216" t="s">
        <v>166</v>
      </c>
      <c r="L198" s="47"/>
      <c r="M198" s="221" t="s">
        <v>5</v>
      </c>
      <c r="N198" s="222" t="s">
        <v>41</v>
      </c>
      <c r="O198" s="48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AR198" s="25" t="s">
        <v>175</v>
      </c>
      <c r="AT198" s="25" t="s">
        <v>162</v>
      </c>
      <c r="AU198" s="25" t="s">
        <v>79</v>
      </c>
      <c r="AY198" s="25" t="s">
        <v>159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25" t="s">
        <v>77</v>
      </c>
      <c r="BK198" s="225">
        <f>ROUND(I198*H198,2)</f>
        <v>0</v>
      </c>
      <c r="BL198" s="25" t="s">
        <v>175</v>
      </c>
      <c r="BM198" s="25" t="s">
        <v>595</v>
      </c>
    </row>
    <row r="199" s="1" customFormat="1" ht="16.5" customHeight="1">
      <c r="B199" s="213"/>
      <c r="C199" s="214" t="s">
        <v>361</v>
      </c>
      <c r="D199" s="214" t="s">
        <v>162</v>
      </c>
      <c r="E199" s="215" t="s">
        <v>596</v>
      </c>
      <c r="F199" s="216" t="s">
        <v>597</v>
      </c>
      <c r="G199" s="217" t="s">
        <v>289</v>
      </c>
      <c r="H199" s="218">
        <v>15</v>
      </c>
      <c r="I199" s="219"/>
      <c r="J199" s="220">
        <f>ROUND(I199*H199,2)</f>
        <v>0</v>
      </c>
      <c r="K199" s="216" t="s">
        <v>166</v>
      </c>
      <c r="L199" s="47"/>
      <c r="M199" s="221" t="s">
        <v>5</v>
      </c>
      <c r="N199" s="222" t="s">
        <v>41</v>
      </c>
      <c r="O199" s="48"/>
      <c r="P199" s="223">
        <f>O199*H199</f>
        <v>0</v>
      </c>
      <c r="Q199" s="223">
        <v>0.00069999999999999999</v>
      </c>
      <c r="R199" s="223">
        <f>Q199*H199</f>
        <v>0.010500000000000001</v>
      </c>
      <c r="S199" s="223">
        <v>0</v>
      </c>
      <c r="T199" s="224">
        <f>S199*H199</f>
        <v>0</v>
      </c>
      <c r="AR199" s="25" t="s">
        <v>175</v>
      </c>
      <c r="AT199" s="25" t="s">
        <v>162</v>
      </c>
      <c r="AU199" s="25" t="s">
        <v>79</v>
      </c>
      <c r="AY199" s="25" t="s">
        <v>159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25" t="s">
        <v>77</v>
      </c>
      <c r="BK199" s="225">
        <f>ROUND(I199*H199,2)</f>
        <v>0</v>
      </c>
      <c r="BL199" s="25" t="s">
        <v>175</v>
      </c>
      <c r="BM199" s="25" t="s">
        <v>598</v>
      </c>
    </row>
    <row r="200" s="1" customFormat="1" ht="38.25" customHeight="1">
      <c r="B200" s="213"/>
      <c r="C200" s="214" t="s">
        <v>10</v>
      </c>
      <c r="D200" s="214" t="s">
        <v>162</v>
      </c>
      <c r="E200" s="215" t="s">
        <v>259</v>
      </c>
      <c r="F200" s="216" t="s">
        <v>260</v>
      </c>
      <c r="G200" s="217" t="s">
        <v>247</v>
      </c>
      <c r="H200" s="218">
        <v>2455.5</v>
      </c>
      <c r="I200" s="219"/>
      <c r="J200" s="220">
        <f>ROUND(I200*H200,2)</f>
        <v>0</v>
      </c>
      <c r="K200" s="216" t="s">
        <v>166</v>
      </c>
      <c r="L200" s="47"/>
      <c r="M200" s="221" t="s">
        <v>5</v>
      </c>
      <c r="N200" s="222" t="s">
        <v>41</v>
      </c>
      <c r="O200" s="48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AR200" s="25" t="s">
        <v>175</v>
      </c>
      <c r="AT200" s="25" t="s">
        <v>162</v>
      </c>
      <c r="AU200" s="25" t="s">
        <v>79</v>
      </c>
      <c r="AY200" s="25" t="s">
        <v>159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175</v>
      </c>
      <c r="BM200" s="25" t="s">
        <v>599</v>
      </c>
    </row>
    <row r="201" s="14" customFormat="1">
      <c r="B201" s="248"/>
      <c r="D201" s="232" t="s">
        <v>249</v>
      </c>
      <c r="E201" s="249" t="s">
        <v>5</v>
      </c>
      <c r="F201" s="250" t="s">
        <v>600</v>
      </c>
      <c r="H201" s="249" t="s">
        <v>5</v>
      </c>
      <c r="I201" s="251"/>
      <c r="L201" s="248"/>
      <c r="M201" s="252"/>
      <c r="N201" s="253"/>
      <c r="O201" s="253"/>
      <c r="P201" s="253"/>
      <c r="Q201" s="253"/>
      <c r="R201" s="253"/>
      <c r="S201" s="253"/>
      <c r="T201" s="254"/>
      <c r="AT201" s="249" t="s">
        <v>249</v>
      </c>
      <c r="AU201" s="249" t="s">
        <v>79</v>
      </c>
      <c r="AV201" s="14" t="s">
        <v>77</v>
      </c>
      <c r="AW201" s="14" t="s">
        <v>34</v>
      </c>
      <c r="AX201" s="14" t="s">
        <v>70</v>
      </c>
      <c r="AY201" s="249" t="s">
        <v>159</v>
      </c>
    </row>
    <row r="202" s="12" customFormat="1">
      <c r="B202" s="231"/>
      <c r="D202" s="232" t="s">
        <v>249</v>
      </c>
      <c r="E202" s="233" t="s">
        <v>5</v>
      </c>
      <c r="F202" s="234" t="s">
        <v>601</v>
      </c>
      <c r="H202" s="235">
        <v>145.5</v>
      </c>
      <c r="I202" s="236"/>
      <c r="L202" s="231"/>
      <c r="M202" s="237"/>
      <c r="N202" s="238"/>
      <c r="O202" s="238"/>
      <c r="P202" s="238"/>
      <c r="Q202" s="238"/>
      <c r="R202" s="238"/>
      <c r="S202" s="238"/>
      <c r="T202" s="239"/>
      <c r="AT202" s="233" t="s">
        <v>249</v>
      </c>
      <c r="AU202" s="233" t="s">
        <v>79</v>
      </c>
      <c r="AV202" s="12" t="s">
        <v>79</v>
      </c>
      <c r="AW202" s="12" t="s">
        <v>34</v>
      </c>
      <c r="AX202" s="12" t="s">
        <v>70</v>
      </c>
      <c r="AY202" s="233" t="s">
        <v>159</v>
      </c>
    </row>
    <row r="203" s="14" customFormat="1">
      <c r="B203" s="248"/>
      <c r="D203" s="232" t="s">
        <v>249</v>
      </c>
      <c r="E203" s="249" t="s">
        <v>5</v>
      </c>
      <c r="F203" s="250" t="s">
        <v>602</v>
      </c>
      <c r="H203" s="249" t="s">
        <v>5</v>
      </c>
      <c r="I203" s="251"/>
      <c r="L203" s="248"/>
      <c r="M203" s="252"/>
      <c r="N203" s="253"/>
      <c r="O203" s="253"/>
      <c r="P203" s="253"/>
      <c r="Q203" s="253"/>
      <c r="R203" s="253"/>
      <c r="S203" s="253"/>
      <c r="T203" s="254"/>
      <c r="AT203" s="249" t="s">
        <v>249</v>
      </c>
      <c r="AU203" s="249" t="s">
        <v>79</v>
      </c>
      <c r="AV203" s="14" t="s">
        <v>77</v>
      </c>
      <c r="AW203" s="14" t="s">
        <v>34</v>
      </c>
      <c r="AX203" s="14" t="s">
        <v>70</v>
      </c>
      <c r="AY203" s="249" t="s">
        <v>159</v>
      </c>
    </row>
    <row r="204" s="12" customFormat="1">
      <c r="B204" s="231"/>
      <c r="D204" s="232" t="s">
        <v>249</v>
      </c>
      <c r="E204" s="233" t="s">
        <v>5</v>
      </c>
      <c r="F204" s="234" t="s">
        <v>603</v>
      </c>
      <c r="H204" s="235">
        <v>2310</v>
      </c>
      <c r="I204" s="236"/>
      <c r="L204" s="231"/>
      <c r="M204" s="237"/>
      <c r="N204" s="238"/>
      <c r="O204" s="238"/>
      <c r="P204" s="238"/>
      <c r="Q204" s="238"/>
      <c r="R204" s="238"/>
      <c r="S204" s="238"/>
      <c r="T204" s="239"/>
      <c r="AT204" s="233" t="s">
        <v>249</v>
      </c>
      <c r="AU204" s="233" t="s">
        <v>79</v>
      </c>
      <c r="AV204" s="12" t="s">
        <v>79</v>
      </c>
      <c r="AW204" s="12" t="s">
        <v>34</v>
      </c>
      <c r="AX204" s="12" t="s">
        <v>70</v>
      </c>
      <c r="AY204" s="233" t="s">
        <v>159</v>
      </c>
    </row>
    <row r="205" s="13" customFormat="1">
      <c r="B205" s="240"/>
      <c r="D205" s="232" t="s">
        <v>249</v>
      </c>
      <c r="E205" s="241" t="s">
        <v>5</v>
      </c>
      <c r="F205" s="242" t="s">
        <v>251</v>
      </c>
      <c r="H205" s="243">
        <v>2455.5</v>
      </c>
      <c r="I205" s="244"/>
      <c r="L205" s="240"/>
      <c r="M205" s="245"/>
      <c r="N205" s="246"/>
      <c r="O205" s="246"/>
      <c r="P205" s="246"/>
      <c r="Q205" s="246"/>
      <c r="R205" s="246"/>
      <c r="S205" s="246"/>
      <c r="T205" s="247"/>
      <c r="AT205" s="241" t="s">
        <v>249</v>
      </c>
      <c r="AU205" s="241" t="s">
        <v>79</v>
      </c>
      <c r="AV205" s="13" t="s">
        <v>175</v>
      </c>
      <c r="AW205" s="13" t="s">
        <v>34</v>
      </c>
      <c r="AX205" s="13" t="s">
        <v>77</v>
      </c>
      <c r="AY205" s="241" t="s">
        <v>159</v>
      </c>
    </row>
    <row r="206" s="1" customFormat="1" ht="38.25" customHeight="1">
      <c r="B206" s="213"/>
      <c r="C206" s="214" t="s">
        <v>370</v>
      </c>
      <c r="D206" s="214" t="s">
        <v>162</v>
      </c>
      <c r="E206" s="215" t="s">
        <v>268</v>
      </c>
      <c r="F206" s="216" t="s">
        <v>269</v>
      </c>
      <c r="G206" s="217" t="s">
        <v>247</v>
      </c>
      <c r="H206" s="218">
        <v>1444.0719999999999</v>
      </c>
      <c r="I206" s="219"/>
      <c r="J206" s="220">
        <f>ROUND(I206*H206,2)</f>
        <v>0</v>
      </c>
      <c r="K206" s="216" t="s">
        <v>166</v>
      </c>
      <c r="L206" s="47"/>
      <c r="M206" s="221" t="s">
        <v>5</v>
      </c>
      <c r="N206" s="222" t="s">
        <v>41</v>
      </c>
      <c r="O206" s="4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5" t="s">
        <v>175</v>
      </c>
      <c r="AT206" s="25" t="s">
        <v>162</v>
      </c>
      <c r="AU206" s="25" t="s">
        <v>79</v>
      </c>
      <c r="AY206" s="25" t="s">
        <v>159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175</v>
      </c>
      <c r="BM206" s="25" t="s">
        <v>604</v>
      </c>
    </row>
    <row r="207" s="14" customFormat="1">
      <c r="B207" s="248"/>
      <c r="D207" s="232" t="s">
        <v>249</v>
      </c>
      <c r="E207" s="249" t="s">
        <v>5</v>
      </c>
      <c r="F207" s="250" t="s">
        <v>605</v>
      </c>
      <c r="H207" s="249" t="s">
        <v>5</v>
      </c>
      <c r="I207" s="251"/>
      <c r="L207" s="248"/>
      <c r="M207" s="252"/>
      <c r="N207" s="253"/>
      <c r="O207" s="253"/>
      <c r="P207" s="253"/>
      <c r="Q207" s="253"/>
      <c r="R207" s="253"/>
      <c r="S207" s="253"/>
      <c r="T207" s="254"/>
      <c r="AT207" s="249" t="s">
        <v>249</v>
      </c>
      <c r="AU207" s="249" t="s">
        <v>79</v>
      </c>
      <c r="AV207" s="14" t="s">
        <v>77</v>
      </c>
      <c r="AW207" s="14" t="s">
        <v>34</v>
      </c>
      <c r="AX207" s="14" t="s">
        <v>70</v>
      </c>
      <c r="AY207" s="249" t="s">
        <v>159</v>
      </c>
    </row>
    <row r="208" s="12" customFormat="1">
      <c r="B208" s="231"/>
      <c r="D208" s="232" t="s">
        <v>249</v>
      </c>
      <c r="E208" s="233" t="s">
        <v>5</v>
      </c>
      <c r="F208" s="234" t="s">
        <v>606</v>
      </c>
      <c r="H208" s="235">
        <v>1334.5</v>
      </c>
      <c r="I208" s="236"/>
      <c r="L208" s="231"/>
      <c r="M208" s="237"/>
      <c r="N208" s="238"/>
      <c r="O208" s="238"/>
      <c r="P208" s="238"/>
      <c r="Q208" s="238"/>
      <c r="R208" s="238"/>
      <c r="S208" s="238"/>
      <c r="T208" s="239"/>
      <c r="AT208" s="233" t="s">
        <v>249</v>
      </c>
      <c r="AU208" s="233" t="s">
        <v>79</v>
      </c>
      <c r="AV208" s="12" t="s">
        <v>79</v>
      </c>
      <c r="AW208" s="12" t="s">
        <v>34</v>
      </c>
      <c r="AX208" s="12" t="s">
        <v>70</v>
      </c>
      <c r="AY208" s="233" t="s">
        <v>159</v>
      </c>
    </row>
    <row r="209" s="14" customFormat="1">
      <c r="B209" s="248"/>
      <c r="D209" s="232" t="s">
        <v>249</v>
      </c>
      <c r="E209" s="249" t="s">
        <v>5</v>
      </c>
      <c r="F209" s="250" t="s">
        <v>271</v>
      </c>
      <c r="H209" s="249" t="s">
        <v>5</v>
      </c>
      <c r="I209" s="251"/>
      <c r="L209" s="248"/>
      <c r="M209" s="252"/>
      <c r="N209" s="253"/>
      <c r="O209" s="253"/>
      <c r="P209" s="253"/>
      <c r="Q209" s="253"/>
      <c r="R209" s="253"/>
      <c r="S209" s="253"/>
      <c r="T209" s="254"/>
      <c r="AT209" s="249" t="s">
        <v>249</v>
      </c>
      <c r="AU209" s="249" t="s">
        <v>79</v>
      </c>
      <c r="AV209" s="14" t="s">
        <v>77</v>
      </c>
      <c r="AW209" s="14" t="s">
        <v>34</v>
      </c>
      <c r="AX209" s="14" t="s">
        <v>70</v>
      </c>
      <c r="AY209" s="249" t="s">
        <v>159</v>
      </c>
    </row>
    <row r="210" s="12" customFormat="1">
      <c r="B210" s="231"/>
      <c r="D210" s="232" t="s">
        <v>249</v>
      </c>
      <c r="E210" s="233" t="s">
        <v>5</v>
      </c>
      <c r="F210" s="234" t="s">
        <v>607</v>
      </c>
      <c r="H210" s="235">
        <v>108.742</v>
      </c>
      <c r="I210" s="236"/>
      <c r="L210" s="231"/>
      <c r="M210" s="237"/>
      <c r="N210" s="238"/>
      <c r="O210" s="238"/>
      <c r="P210" s="238"/>
      <c r="Q210" s="238"/>
      <c r="R210" s="238"/>
      <c r="S210" s="238"/>
      <c r="T210" s="239"/>
      <c r="AT210" s="233" t="s">
        <v>249</v>
      </c>
      <c r="AU210" s="233" t="s">
        <v>79</v>
      </c>
      <c r="AV210" s="12" t="s">
        <v>79</v>
      </c>
      <c r="AW210" s="12" t="s">
        <v>34</v>
      </c>
      <c r="AX210" s="12" t="s">
        <v>70</v>
      </c>
      <c r="AY210" s="233" t="s">
        <v>159</v>
      </c>
    </row>
    <row r="211" s="14" customFormat="1">
      <c r="B211" s="248"/>
      <c r="D211" s="232" t="s">
        <v>249</v>
      </c>
      <c r="E211" s="249" t="s">
        <v>5</v>
      </c>
      <c r="F211" s="250" t="s">
        <v>608</v>
      </c>
      <c r="H211" s="249" t="s">
        <v>5</v>
      </c>
      <c r="I211" s="251"/>
      <c r="L211" s="248"/>
      <c r="M211" s="252"/>
      <c r="N211" s="253"/>
      <c r="O211" s="253"/>
      <c r="P211" s="253"/>
      <c r="Q211" s="253"/>
      <c r="R211" s="253"/>
      <c r="S211" s="253"/>
      <c r="T211" s="254"/>
      <c r="AT211" s="249" t="s">
        <v>249</v>
      </c>
      <c r="AU211" s="249" t="s">
        <v>79</v>
      </c>
      <c r="AV211" s="14" t="s">
        <v>77</v>
      </c>
      <c r="AW211" s="14" t="s">
        <v>34</v>
      </c>
      <c r="AX211" s="14" t="s">
        <v>70</v>
      </c>
      <c r="AY211" s="249" t="s">
        <v>159</v>
      </c>
    </row>
    <row r="212" s="12" customFormat="1">
      <c r="B212" s="231"/>
      <c r="D212" s="232" t="s">
        <v>249</v>
      </c>
      <c r="E212" s="233" t="s">
        <v>5</v>
      </c>
      <c r="F212" s="234" t="s">
        <v>609</v>
      </c>
      <c r="H212" s="235">
        <v>0.82999999999999996</v>
      </c>
      <c r="I212" s="236"/>
      <c r="L212" s="231"/>
      <c r="M212" s="237"/>
      <c r="N212" s="238"/>
      <c r="O212" s="238"/>
      <c r="P212" s="238"/>
      <c r="Q212" s="238"/>
      <c r="R212" s="238"/>
      <c r="S212" s="238"/>
      <c r="T212" s="239"/>
      <c r="AT212" s="233" t="s">
        <v>249</v>
      </c>
      <c r="AU212" s="233" t="s">
        <v>79</v>
      </c>
      <c r="AV212" s="12" t="s">
        <v>79</v>
      </c>
      <c r="AW212" s="12" t="s">
        <v>34</v>
      </c>
      <c r="AX212" s="12" t="s">
        <v>70</v>
      </c>
      <c r="AY212" s="233" t="s">
        <v>159</v>
      </c>
    </row>
    <row r="213" s="13" customFormat="1">
      <c r="B213" s="240"/>
      <c r="D213" s="232" t="s">
        <v>249</v>
      </c>
      <c r="E213" s="241" t="s">
        <v>5</v>
      </c>
      <c r="F213" s="242" t="s">
        <v>251</v>
      </c>
      <c r="H213" s="243">
        <v>1444.0719999999999</v>
      </c>
      <c r="I213" s="244"/>
      <c r="L213" s="240"/>
      <c r="M213" s="245"/>
      <c r="N213" s="246"/>
      <c r="O213" s="246"/>
      <c r="P213" s="246"/>
      <c r="Q213" s="246"/>
      <c r="R213" s="246"/>
      <c r="S213" s="246"/>
      <c r="T213" s="247"/>
      <c r="AT213" s="241" t="s">
        <v>249</v>
      </c>
      <c r="AU213" s="241" t="s">
        <v>79</v>
      </c>
      <c r="AV213" s="13" t="s">
        <v>175</v>
      </c>
      <c r="AW213" s="13" t="s">
        <v>34</v>
      </c>
      <c r="AX213" s="13" t="s">
        <v>77</v>
      </c>
      <c r="AY213" s="241" t="s">
        <v>159</v>
      </c>
    </row>
    <row r="214" s="1" customFormat="1" ht="51" customHeight="1">
      <c r="B214" s="213"/>
      <c r="C214" s="214" t="s">
        <v>376</v>
      </c>
      <c r="D214" s="214" t="s">
        <v>162</v>
      </c>
      <c r="E214" s="215" t="s">
        <v>273</v>
      </c>
      <c r="F214" s="216" t="s">
        <v>274</v>
      </c>
      <c r="G214" s="217" t="s">
        <v>247</v>
      </c>
      <c r="H214" s="218">
        <v>14440.719999999999</v>
      </c>
      <c r="I214" s="219"/>
      <c r="J214" s="220">
        <f>ROUND(I214*H214,2)</f>
        <v>0</v>
      </c>
      <c r="K214" s="216" t="s">
        <v>166</v>
      </c>
      <c r="L214" s="47"/>
      <c r="M214" s="221" t="s">
        <v>5</v>
      </c>
      <c r="N214" s="222" t="s">
        <v>41</v>
      </c>
      <c r="O214" s="48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AR214" s="25" t="s">
        <v>175</v>
      </c>
      <c r="AT214" s="25" t="s">
        <v>162</v>
      </c>
      <c r="AU214" s="25" t="s">
        <v>79</v>
      </c>
      <c r="AY214" s="25" t="s">
        <v>159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25" t="s">
        <v>77</v>
      </c>
      <c r="BK214" s="225">
        <f>ROUND(I214*H214,2)</f>
        <v>0</v>
      </c>
      <c r="BL214" s="25" t="s">
        <v>175</v>
      </c>
      <c r="BM214" s="25" t="s">
        <v>610</v>
      </c>
    </row>
    <row r="215" s="12" customFormat="1">
      <c r="B215" s="231"/>
      <c r="D215" s="232" t="s">
        <v>249</v>
      </c>
      <c r="E215" s="233" t="s">
        <v>5</v>
      </c>
      <c r="F215" s="234" t="s">
        <v>611</v>
      </c>
      <c r="H215" s="235">
        <v>14440.719999999999</v>
      </c>
      <c r="I215" s="236"/>
      <c r="L215" s="231"/>
      <c r="M215" s="237"/>
      <c r="N215" s="238"/>
      <c r="O215" s="238"/>
      <c r="P215" s="238"/>
      <c r="Q215" s="238"/>
      <c r="R215" s="238"/>
      <c r="S215" s="238"/>
      <c r="T215" s="239"/>
      <c r="AT215" s="233" t="s">
        <v>249</v>
      </c>
      <c r="AU215" s="233" t="s">
        <v>79</v>
      </c>
      <c r="AV215" s="12" t="s">
        <v>79</v>
      </c>
      <c r="AW215" s="12" t="s">
        <v>34</v>
      </c>
      <c r="AX215" s="12" t="s">
        <v>70</v>
      </c>
      <c r="AY215" s="233" t="s">
        <v>159</v>
      </c>
    </row>
    <row r="216" s="13" customFormat="1">
      <c r="B216" s="240"/>
      <c r="D216" s="232" t="s">
        <v>249</v>
      </c>
      <c r="E216" s="241" t="s">
        <v>5</v>
      </c>
      <c r="F216" s="242" t="s">
        <v>251</v>
      </c>
      <c r="H216" s="243">
        <v>14440.719999999999</v>
      </c>
      <c r="I216" s="244"/>
      <c r="L216" s="240"/>
      <c r="M216" s="245"/>
      <c r="N216" s="246"/>
      <c r="O216" s="246"/>
      <c r="P216" s="246"/>
      <c r="Q216" s="246"/>
      <c r="R216" s="246"/>
      <c r="S216" s="246"/>
      <c r="T216" s="247"/>
      <c r="AT216" s="241" t="s">
        <v>249</v>
      </c>
      <c r="AU216" s="241" t="s">
        <v>79</v>
      </c>
      <c r="AV216" s="13" t="s">
        <v>175</v>
      </c>
      <c r="AW216" s="13" t="s">
        <v>34</v>
      </c>
      <c r="AX216" s="13" t="s">
        <v>77</v>
      </c>
      <c r="AY216" s="241" t="s">
        <v>159</v>
      </c>
    </row>
    <row r="217" s="1" customFormat="1" ht="25.5" customHeight="1">
      <c r="B217" s="213"/>
      <c r="C217" s="214" t="s">
        <v>383</v>
      </c>
      <c r="D217" s="214" t="s">
        <v>162</v>
      </c>
      <c r="E217" s="215" t="s">
        <v>612</v>
      </c>
      <c r="F217" s="216" t="s">
        <v>613</v>
      </c>
      <c r="G217" s="217" t="s">
        <v>247</v>
      </c>
      <c r="H217" s="218">
        <v>1155</v>
      </c>
      <c r="I217" s="219"/>
      <c r="J217" s="220">
        <f>ROUND(I217*H217,2)</f>
        <v>0</v>
      </c>
      <c r="K217" s="216" t="s">
        <v>166</v>
      </c>
      <c r="L217" s="47"/>
      <c r="M217" s="221" t="s">
        <v>5</v>
      </c>
      <c r="N217" s="222" t="s">
        <v>41</v>
      </c>
      <c r="O217" s="48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AR217" s="25" t="s">
        <v>175</v>
      </c>
      <c r="AT217" s="25" t="s">
        <v>162</v>
      </c>
      <c r="AU217" s="25" t="s">
        <v>79</v>
      </c>
      <c r="AY217" s="25" t="s">
        <v>159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25" t="s">
        <v>77</v>
      </c>
      <c r="BK217" s="225">
        <f>ROUND(I217*H217,2)</f>
        <v>0</v>
      </c>
      <c r="BL217" s="25" t="s">
        <v>175</v>
      </c>
      <c r="BM217" s="25" t="s">
        <v>614</v>
      </c>
    </row>
    <row r="218" s="14" customFormat="1">
      <c r="B218" s="248"/>
      <c r="D218" s="232" t="s">
        <v>249</v>
      </c>
      <c r="E218" s="249" t="s">
        <v>5</v>
      </c>
      <c r="F218" s="250" t="s">
        <v>615</v>
      </c>
      <c r="H218" s="249" t="s">
        <v>5</v>
      </c>
      <c r="I218" s="251"/>
      <c r="L218" s="248"/>
      <c r="M218" s="252"/>
      <c r="N218" s="253"/>
      <c r="O218" s="253"/>
      <c r="P218" s="253"/>
      <c r="Q218" s="253"/>
      <c r="R218" s="253"/>
      <c r="S218" s="253"/>
      <c r="T218" s="254"/>
      <c r="AT218" s="249" t="s">
        <v>249</v>
      </c>
      <c r="AU218" s="249" t="s">
        <v>79</v>
      </c>
      <c r="AV218" s="14" t="s">
        <v>77</v>
      </c>
      <c r="AW218" s="14" t="s">
        <v>34</v>
      </c>
      <c r="AX218" s="14" t="s">
        <v>70</v>
      </c>
      <c r="AY218" s="249" t="s">
        <v>159</v>
      </c>
    </row>
    <row r="219" s="12" customFormat="1">
      <c r="B219" s="231"/>
      <c r="D219" s="232" t="s">
        <v>249</v>
      </c>
      <c r="E219" s="233" t="s">
        <v>5</v>
      </c>
      <c r="F219" s="234" t="s">
        <v>616</v>
      </c>
      <c r="H219" s="235">
        <v>1155</v>
      </c>
      <c r="I219" s="236"/>
      <c r="L219" s="231"/>
      <c r="M219" s="237"/>
      <c r="N219" s="238"/>
      <c r="O219" s="238"/>
      <c r="P219" s="238"/>
      <c r="Q219" s="238"/>
      <c r="R219" s="238"/>
      <c r="S219" s="238"/>
      <c r="T219" s="239"/>
      <c r="AT219" s="233" t="s">
        <v>249</v>
      </c>
      <c r="AU219" s="233" t="s">
        <v>79</v>
      </c>
      <c r="AV219" s="12" t="s">
        <v>79</v>
      </c>
      <c r="AW219" s="12" t="s">
        <v>34</v>
      </c>
      <c r="AX219" s="12" t="s">
        <v>70</v>
      </c>
      <c r="AY219" s="233" t="s">
        <v>159</v>
      </c>
    </row>
    <row r="220" s="13" customFormat="1">
      <c r="B220" s="240"/>
      <c r="D220" s="232" t="s">
        <v>249</v>
      </c>
      <c r="E220" s="241" t="s">
        <v>5</v>
      </c>
      <c r="F220" s="242" t="s">
        <v>251</v>
      </c>
      <c r="H220" s="243">
        <v>1155</v>
      </c>
      <c r="I220" s="244"/>
      <c r="L220" s="240"/>
      <c r="M220" s="245"/>
      <c r="N220" s="246"/>
      <c r="O220" s="246"/>
      <c r="P220" s="246"/>
      <c r="Q220" s="246"/>
      <c r="R220" s="246"/>
      <c r="S220" s="246"/>
      <c r="T220" s="247"/>
      <c r="AT220" s="241" t="s">
        <v>249</v>
      </c>
      <c r="AU220" s="241" t="s">
        <v>79</v>
      </c>
      <c r="AV220" s="13" t="s">
        <v>175</v>
      </c>
      <c r="AW220" s="13" t="s">
        <v>34</v>
      </c>
      <c r="AX220" s="13" t="s">
        <v>77</v>
      </c>
      <c r="AY220" s="241" t="s">
        <v>159</v>
      </c>
    </row>
    <row r="221" s="1" customFormat="1" ht="51" customHeight="1">
      <c r="B221" s="213"/>
      <c r="C221" s="214" t="s">
        <v>388</v>
      </c>
      <c r="D221" s="214" t="s">
        <v>162</v>
      </c>
      <c r="E221" s="215" t="s">
        <v>617</v>
      </c>
      <c r="F221" s="216" t="s">
        <v>618</v>
      </c>
      <c r="G221" s="217" t="s">
        <v>247</v>
      </c>
      <c r="H221" s="218">
        <v>1155</v>
      </c>
      <c r="I221" s="219"/>
      <c r="J221" s="220">
        <f>ROUND(I221*H221,2)</f>
        <v>0</v>
      </c>
      <c r="K221" s="216" t="s">
        <v>166</v>
      </c>
      <c r="L221" s="47"/>
      <c r="M221" s="221" t="s">
        <v>5</v>
      </c>
      <c r="N221" s="222" t="s">
        <v>41</v>
      </c>
      <c r="O221" s="48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AR221" s="25" t="s">
        <v>175</v>
      </c>
      <c r="AT221" s="25" t="s">
        <v>162</v>
      </c>
      <c r="AU221" s="25" t="s">
        <v>79</v>
      </c>
      <c r="AY221" s="25" t="s">
        <v>159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25" t="s">
        <v>77</v>
      </c>
      <c r="BK221" s="225">
        <f>ROUND(I221*H221,2)</f>
        <v>0</v>
      </c>
      <c r="BL221" s="25" t="s">
        <v>175</v>
      </c>
      <c r="BM221" s="25" t="s">
        <v>619</v>
      </c>
    </row>
    <row r="222" s="14" customFormat="1">
      <c r="B222" s="248"/>
      <c r="D222" s="232" t="s">
        <v>249</v>
      </c>
      <c r="E222" s="249" t="s">
        <v>5</v>
      </c>
      <c r="F222" s="250" t="s">
        <v>620</v>
      </c>
      <c r="H222" s="249" t="s">
        <v>5</v>
      </c>
      <c r="I222" s="251"/>
      <c r="L222" s="248"/>
      <c r="M222" s="252"/>
      <c r="N222" s="253"/>
      <c r="O222" s="253"/>
      <c r="P222" s="253"/>
      <c r="Q222" s="253"/>
      <c r="R222" s="253"/>
      <c r="S222" s="253"/>
      <c r="T222" s="254"/>
      <c r="AT222" s="249" t="s">
        <v>249</v>
      </c>
      <c r="AU222" s="249" t="s">
        <v>79</v>
      </c>
      <c r="AV222" s="14" t="s">
        <v>77</v>
      </c>
      <c r="AW222" s="14" t="s">
        <v>34</v>
      </c>
      <c r="AX222" s="14" t="s">
        <v>70</v>
      </c>
      <c r="AY222" s="249" t="s">
        <v>159</v>
      </c>
    </row>
    <row r="223" s="12" customFormat="1">
      <c r="B223" s="231"/>
      <c r="D223" s="232" t="s">
        <v>249</v>
      </c>
      <c r="E223" s="233" t="s">
        <v>5</v>
      </c>
      <c r="F223" s="234" t="s">
        <v>616</v>
      </c>
      <c r="H223" s="235">
        <v>1155</v>
      </c>
      <c r="I223" s="236"/>
      <c r="L223" s="231"/>
      <c r="M223" s="237"/>
      <c r="N223" s="238"/>
      <c r="O223" s="238"/>
      <c r="P223" s="238"/>
      <c r="Q223" s="238"/>
      <c r="R223" s="238"/>
      <c r="S223" s="238"/>
      <c r="T223" s="239"/>
      <c r="AT223" s="233" t="s">
        <v>249</v>
      </c>
      <c r="AU223" s="233" t="s">
        <v>79</v>
      </c>
      <c r="AV223" s="12" t="s">
        <v>79</v>
      </c>
      <c r="AW223" s="12" t="s">
        <v>34</v>
      </c>
      <c r="AX223" s="12" t="s">
        <v>70</v>
      </c>
      <c r="AY223" s="233" t="s">
        <v>159</v>
      </c>
    </row>
    <row r="224" s="13" customFormat="1">
      <c r="B224" s="240"/>
      <c r="D224" s="232" t="s">
        <v>249</v>
      </c>
      <c r="E224" s="241" t="s">
        <v>5</v>
      </c>
      <c r="F224" s="242" t="s">
        <v>251</v>
      </c>
      <c r="H224" s="243">
        <v>1155</v>
      </c>
      <c r="I224" s="244"/>
      <c r="L224" s="240"/>
      <c r="M224" s="245"/>
      <c r="N224" s="246"/>
      <c r="O224" s="246"/>
      <c r="P224" s="246"/>
      <c r="Q224" s="246"/>
      <c r="R224" s="246"/>
      <c r="S224" s="246"/>
      <c r="T224" s="247"/>
      <c r="AT224" s="241" t="s">
        <v>249</v>
      </c>
      <c r="AU224" s="241" t="s">
        <v>79</v>
      </c>
      <c r="AV224" s="13" t="s">
        <v>175</v>
      </c>
      <c r="AW224" s="13" t="s">
        <v>34</v>
      </c>
      <c r="AX224" s="13" t="s">
        <v>77</v>
      </c>
      <c r="AY224" s="241" t="s">
        <v>159</v>
      </c>
    </row>
    <row r="225" s="1" customFormat="1" ht="38.25" customHeight="1">
      <c r="B225" s="213"/>
      <c r="C225" s="214" t="s">
        <v>394</v>
      </c>
      <c r="D225" s="214" t="s">
        <v>162</v>
      </c>
      <c r="E225" s="215" t="s">
        <v>621</v>
      </c>
      <c r="F225" s="216" t="s">
        <v>622</v>
      </c>
      <c r="G225" s="217" t="s">
        <v>247</v>
      </c>
      <c r="H225" s="218">
        <v>315</v>
      </c>
      <c r="I225" s="219"/>
      <c r="J225" s="220">
        <f>ROUND(I225*H225,2)</f>
        <v>0</v>
      </c>
      <c r="K225" s="216" t="s">
        <v>166</v>
      </c>
      <c r="L225" s="47"/>
      <c r="M225" s="221" t="s">
        <v>5</v>
      </c>
      <c r="N225" s="222" t="s">
        <v>41</v>
      </c>
      <c r="O225" s="48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AR225" s="25" t="s">
        <v>175</v>
      </c>
      <c r="AT225" s="25" t="s">
        <v>162</v>
      </c>
      <c r="AU225" s="25" t="s">
        <v>79</v>
      </c>
      <c r="AY225" s="25" t="s">
        <v>159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25" t="s">
        <v>77</v>
      </c>
      <c r="BK225" s="225">
        <f>ROUND(I225*H225,2)</f>
        <v>0</v>
      </c>
      <c r="BL225" s="25" t="s">
        <v>175</v>
      </c>
      <c r="BM225" s="25" t="s">
        <v>623</v>
      </c>
    </row>
    <row r="226" s="14" customFormat="1">
      <c r="B226" s="248"/>
      <c r="D226" s="232" t="s">
        <v>249</v>
      </c>
      <c r="E226" s="249" t="s">
        <v>5</v>
      </c>
      <c r="F226" s="250" t="s">
        <v>624</v>
      </c>
      <c r="H226" s="249" t="s">
        <v>5</v>
      </c>
      <c r="I226" s="251"/>
      <c r="L226" s="248"/>
      <c r="M226" s="252"/>
      <c r="N226" s="253"/>
      <c r="O226" s="253"/>
      <c r="P226" s="253"/>
      <c r="Q226" s="253"/>
      <c r="R226" s="253"/>
      <c r="S226" s="253"/>
      <c r="T226" s="254"/>
      <c r="AT226" s="249" t="s">
        <v>249</v>
      </c>
      <c r="AU226" s="249" t="s">
        <v>79</v>
      </c>
      <c r="AV226" s="14" t="s">
        <v>77</v>
      </c>
      <c r="AW226" s="14" t="s">
        <v>34</v>
      </c>
      <c r="AX226" s="14" t="s">
        <v>70</v>
      </c>
      <c r="AY226" s="249" t="s">
        <v>159</v>
      </c>
    </row>
    <row r="227" s="14" customFormat="1">
      <c r="B227" s="248"/>
      <c r="D227" s="232" t="s">
        <v>249</v>
      </c>
      <c r="E227" s="249" t="s">
        <v>5</v>
      </c>
      <c r="F227" s="250" t="s">
        <v>625</v>
      </c>
      <c r="H227" s="249" t="s">
        <v>5</v>
      </c>
      <c r="I227" s="251"/>
      <c r="L227" s="248"/>
      <c r="M227" s="252"/>
      <c r="N227" s="253"/>
      <c r="O227" s="253"/>
      <c r="P227" s="253"/>
      <c r="Q227" s="253"/>
      <c r="R227" s="253"/>
      <c r="S227" s="253"/>
      <c r="T227" s="254"/>
      <c r="AT227" s="249" t="s">
        <v>249</v>
      </c>
      <c r="AU227" s="249" t="s">
        <v>79</v>
      </c>
      <c r="AV227" s="14" t="s">
        <v>77</v>
      </c>
      <c r="AW227" s="14" t="s">
        <v>34</v>
      </c>
      <c r="AX227" s="14" t="s">
        <v>70</v>
      </c>
      <c r="AY227" s="249" t="s">
        <v>159</v>
      </c>
    </row>
    <row r="228" s="12" customFormat="1">
      <c r="B228" s="231"/>
      <c r="D228" s="232" t="s">
        <v>249</v>
      </c>
      <c r="E228" s="233" t="s">
        <v>5</v>
      </c>
      <c r="F228" s="234" t="s">
        <v>626</v>
      </c>
      <c r="H228" s="235">
        <v>225</v>
      </c>
      <c r="I228" s="236"/>
      <c r="L228" s="231"/>
      <c r="M228" s="237"/>
      <c r="N228" s="238"/>
      <c r="O228" s="238"/>
      <c r="P228" s="238"/>
      <c r="Q228" s="238"/>
      <c r="R228" s="238"/>
      <c r="S228" s="238"/>
      <c r="T228" s="239"/>
      <c r="AT228" s="233" t="s">
        <v>249</v>
      </c>
      <c r="AU228" s="233" t="s">
        <v>79</v>
      </c>
      <c r="AV228" s="12" t="s">
        <v>79</v>
      </c>
      <c r="AW228" s="12" t="s">
        <v>34</v>
      </c>
      <c r="AX228" s="12" t="s">
        <v>70</v>
      </c>
      <c r="AY228" s="233" t="s">
        <v>159</v>
      </c>
    </row>
    <row r="229" s="14" customFormat="1">
      <c r="B229" s="248"/>
      <c r="D229" s="232" t="s">
        <v>249</v>
      </c>
      <c r="E229" s="249" t="s">
        <v>5</v>
      </c>
      <c r="F229" s="250" t="s">
        <v>627</v>
      </c>
      <c r="H229" s="249" t="s">
        <v>5</v>
      </c>
      <c r="I229" s="251"/>
      <c r="L229" s="248"/>
      <c r="M229" s="252"/>
      <c r="N229" s="253"/>
      <c r="O229" s="253"/>
      <c r="P229" s="253"/>
      <c r="Q229" s="253"/>
      <c r="R229" s="253"/>
      <c r="S229" s="253"/>
      <c r="T229" s="254"/>
      <c r="AT229" s="249" t="s">
        <v>249</v>
      </c>
      <c r="AU229" s="249" t="s">
        <v>79</v>
      </c>
      <c r="AV229" s="14" t="s">
        <v>77</v>
      </c>
      <c r="AW229" s="14" t="s">
        <v>34</v>
      </c>
      <c r="AX229" s="14" t="s">
        <v>70</v>
      </c>
      <c r="AY229" s="249" t="s">
        <v>159</v>
      </c>
    </row>
    <row r="230" s="12" customFormat="1">
      <c r="B230" s="231"/>
      <c r="D230" s="232" t="s">
        <v>249</v>
      </c>
      <c r="E230" s="233" t="s">
        <v>5</v>
      </c>
      <c r="F230" s="234" t="s">
        <v>628</v>
      </c>
      <c r="H230" s="235">
        <v>90</v>
      </c>
      <c r="I230" s="236"/>
      <c r="L230" s="231"/>
      <c r="M230" s="237"/>
      <c r="N230" s="238"/>
      <c r="O230" s="238"/>
      <c r="P230" s="238"/>
      <c r="Q230" s="238"/>
      <c r="R230" s="238"/>
      <c r="S230" s="238"/>
      <c r="T230" s="239"/>
      <c r="AT230" s="233" t="s">
        <v>249</v>
      </c>
      <c r="AU230" s="233" t="s">
        <v>79</v>
      </c>
      <c r="AV230" s="12" t="s">
        <v>79</v>
      </c>
      <c r="AW230" s="12" t="s">
        <v>34</v>
      </c>
      <c r="AX230" s="12" t="s">
        <v>70</v>
      </c>
      <c r="AY230" s="233" t="s">
        <v>159</v>
      </c>
    </row>
    <row r="231" s="13" customFormat="1">
      <c r="B231" s="240"/>
      <c r="D231" s="232" t="s">
        <v>249</v>
      </c>
      <c r="E231" s="241" t="s">
        <v>5</v>
      </c>
      <c r="F231" s="242" t="s">
        <v>251</v>
      </c>
      <c r="H231" s="243">
        <v>315</v>
      </c>
      <c r="I231" s="244"/>
      <c r="L231" s="240"/>
      <c r="M231" s="245"/>
      <c r="N231" s="246"/>
      <c r="O231" s="246"/>
      <c r="P231" s="246"/>
      <c r="Q231" s="246"/>
      <c r="R231" s="246"/>
      <c r="S231" s="246"/>
      <c r="T231" s="247"/>
      <c r="AT231" s="241" t="s">
        <v>249</v>
      </c>
      <c r="AU231" s="241" t="s">
        <v>79</v>
      </c>
      <c r="AV231" s="13" t="s">
        <v>175</v>
      </c>
      <c r="AW231" s="13" t="s">
        <v>34</v>
      </c>
      <c r="AX231" s="13" t="s">
        <v>77</v>
      </c>
      <c r="AY231" s="241" t="s">
        <v>159</v>
      </c>
    </row>
    <row r="232" s="1" customFormat="1" ht="16.5" customHeight="1">
      <c r="B232" s="213"/>
      <c r="C232" s="255" t="s">
        <v>401</v>
      </c>
      <c r="D232" s="255" t="s">
        <v>395</v>
      </c>
      <c r="E232" s="256" t="s">
        <v>629</v>
      </c>
      <c r="F232" s="257" t="s">
        <v>630</v>
      </c>
      <c r="G232" s="258" t="s">
        <v>279</v>
      </c>
      <c r="H232" s="259">
        <v>495</v>
      </c>
      <c r="I232" s="260"/>
      <c r="J232" s="261">
        <f>ROUND(I232*H232,2)</f>
        <v>0</v>
      </c>
      <c r="K232" s="257" t="s">
        <v>166</v>
      </c>
      <c r="L232" s="262"/>
      <c r="M232" s="263" t="s">
        <v>5</v>
      </c>
      <c r="N232" s="264" t="s">
        <v>41</v>
      </c>
      <c r="O232" s="48"/>
      <c r="P232" s="223">
        <f>O232*H232</f>
        <v>0</v>
      </c>
      <c r="Q232" s="223">
        <v>1</v>
      </c>
      <c r="R232" s="223">
        <f>Q232*H232</f>
        <v>495</v>
      </c>
      <c r="S232" s="223">
        <v>0</v>
      </c>
      <c r="T232" s="224">
        <f>S232*H232</f>
        <v>0</v>
      </c>
      <c r="AR232" s="25" t="s">
        <v>194</v>
      </c>
      <c r="AT232" s="25" t="s">
        <v>395</v>
      </c>
      <c r="AU232" s="25" t="s">
        <v>79</v>
      </c>
      <c r="AY232" s="25" t="s">
        <v>159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25" t="s">
        <v>77</v>
      </c>
      <c r="BK232" s="225">
        <f>ROUND(I232*H232,2)</f>
        <v>0</v>
      </c>
      <c r="BL232" s="25" t="s">
        <v>175</v>
      </c>
      <c r="BM232" s="25" t="s">
        <v>631</v>
      </c>
    </row>
    <row r="233" s="14" customFormat="1">
      <c r="B233" s="248"/>
      <c r="D233" s="232" t="s">
        <v>249</v>
      </c>
      <c r="E233" s="249" t="s">
        <v>5</v>
      </c>
      <c r="F233" s="250" t="s">
        <v>557</v>
      </c>
      <c r="H233" s="249" t="s">
        <v>5</v>
      </c>
      <c r="I233" s="251"/>
      <c r="L233" s="248"/>
      <c r="M233" s="252"/>
      <c r="N233" s="253"/>
      <c r="O233" s="253"/>
      <c r="P233" s="253"/>
      <c r="Q233" s="253"/>
      <c r="R233" s="253"/>
      <c r="S233" s="253"/>
      <c r="T233" s="254"/>
      <c r="AT233" s="249" t="s">
        <v>249</v>
      </c>
      <c r="AU233" s="249" t="s">
        <v>79</v>
      </c>
      <c r="AV233" s="14" t="s">
        <v>77</v>
      </c>
      <c r="AW233" s="14" t="s">
        <v>34</v>
      </c>
      <c r="AX233" s="14" t="s">
        <v>70</v>
      </c>
      <c r="AY233" s="249" t="s">
        <v>159</v>
      </c>
    </row>
    <row r="234" s="12" customFormat="1">
      <c r="B234" s="231"/>
      <c r="D234" s="232" t="s">
        <v>249</v>
      </c>
      <c r="E234" s="233" t="s">
        <v>5</v>
      </c>
      <c r="F234" s="234" t="s">
        <v>632</v>
      </c>
      <c r="H234" s="235">
        <v>495</v>
      </c>
      <c r="I234" s="236"/>
      <c r="L234" s="231"/>
      <c r="M234" s="237"/>
      <c r="N234" s="238"/>
      <c r="O234" s="238"/>
      <c r="P234" s="238"/>
      <c r="Q234" s="238"/>
      <c r="R234" s="238"/>
      <c r="S234" s="238"/>
      <c r="T234" s="239"/>
      <c r="AT234" s="233" t="s">
        <v>249</v>
      </c>
      <c r="AU234" s="233" t="s">
        <v>79</v>
      </c>
      <c r="AV234" s="12" t="s">
        <v>79</v>
      </c>
      <c r="AW234" s="12" t="s">
        <v>34</v>
      </c>
      <c r="AX234" s="12" t="s">
        <v>70</v>
      </c>
      <c r="AY234" s="233" t="s">
        <v>159</v>
      </c>
    </row>
    <row r="235" s="13" customFormat="1">
      <c r="B235" s="240"/>
      <c r="D235" s="232" t="s">
        <v>249</v>
      </c>
      <c r="E235" s="241" t="s">
        <v>5</v>
      </c>
      <c r="F235" s="242" t="s">
        <v>251</v>
      </c>
      <c r="H235" s="243">
        <v>495</v>
      </c>
      <c r="I235" s="244"/>
      <c r="L235" s="240"/>
      <c r="M235" s="245"/>
      <c r="N235" s="246"/>
      <c r="O235" s="246"/>
      <c r="P235" s="246"/>
      <c r="Q235" s="246"/>
      <c r="R235" s="246"/>
      <c r="S235" s="246"/>
      <c r="T235" s="247"/>
      <c r="AT235" s="241" t="s">
        <v>249</v>
      </c>
      <c r="AU235" s="241" t="s">
        <v>79</v>
      </c>
      <c r="AV235" s="13" t="s">
        <v>175</v>
      </c>
      <c r="AW235" s="13" t="s">
        <v>34</v>
      </c>
      <c r="AX235" s="13" t="s">
        <v>77</v>
      </c>
      <c r="AY235" s="241" t="s">
        <v>159</v>
      </c>
    </row>
    <row r="236" s="1" customFormat="1" ht="16.5" customHeight="1">
      <c r="B236" s="213"/>
      <c r="C236" s="255" t="s">
        <v>408</v>
      </c>
      <c r="D236" s="255" t="s">
        <v>395</v>
      </c>
      <c r="E236" s="256" t="s">
        <v>633</v>
      </c>
      <c r="F236" s="257" t="s">
        <v>634</v>
      </c>
      <c r="G236" s="258" t="s">
        <v>279</v>
      </c>
      <c r="H236" s="259">
        <v>162</v>
      </c>
      <c r="I236" s="260"/>
      <c r="J236" s="261">
        <f>ROUND(I236*H236,2)</f>
        <v>0</v>
      </c>
      <c r="K236" s="257" t="s">
        <v>166</v>
      </c>
      <c r="L236" s="262"/>
      <c r="M236" s="263" t="s">
        <v>5</v>
      </c>
      <c r="N236" s="264" t="s">
        <v>41</v>
      </c>
      <c r="O236" s="48"/>
      <c r="P236" s="223">
        <f>O236*H236</f>
        <v>0</v>
      </c>
      <c r="Q236" s="223">
        <v>1</v>
      </c>
      <c r="R236" s="223">
        <f>Q236*H236</f>
        <v>162</v>
      </c>
      <c r="S236" s="223">
        <v>0</v>
      </c>
      <c r="T236" s="224">
        <f>S236*H236</f>
        <v>0</v>
      </c>
      <c r="AR236" s="25" t="s">
        <v>194</v>
      </c>
      <c r="AT236" s="25" t="s">
        <v>395</v>
      </c>
      <c r="AU236" s="25" t="s">
        <v>79</v>
      </c>
      <c r="AY236" s="25" t="s">
        <v>159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175</v>
      </c>
      <c r="BM236" s="25" t="s">
        <v>635</v>
      </c>
    </row>
    <row r="237" s="1" customFormat="1">
      <c r="B237" s="47"/>
      <c r="D237" s="232" t="s">
        <v>636</v>
      </c>
      <c r="F237" s="268" t="s">
        <v>637</v>
      </c>
      <c r="I237" s="187"/>
      <c r="L237" s="47"/>
      <c r="M237" s="269"/>
      <c r="N237" s="48"/>
      <c r="O237" s="48"/>
      <c r="P237" s="48"/>
      <c r="Q237" s="48"/>
      <c r="R237" s="48"/>
      <c r="S237" s="48"/>
      <c r="T237" s="86"/>
      <c r="AT237" s="25" t="s">
        <v>636</v>
      </c>
      <c r="AU237" s="25" t="s">
        <v>79</v>
      </c>
    </row>
    <row r="238" s="14" customFormat="1">
      <c r="B238" s="248"/>
      <c r="D238" s="232" t="s">
        <v>249</v>
      </c>
      <c r="E238" s="249" t="s">
        <v>5</v>
      </c>
      <c r="F238" s="250" t="s">
        <v>557</v>
      </c>
      <c r="H238" s="249" t="s">
        <v>5</v>
      </c>
      <c r="I238" s="251"/>
      <c r="L238" s="248"/>
      <c r="M238" s="252"/>
      <c r="N238" s="253"/>
      <c r="O238" s="253"/>
      <c r="P238" s="253"/>
      <c r="Q238" s="253"/>
      <c r="R238" s="253"/>
      <c r="S238" s="253"/>
      <c r="T238" s="254"/>
      <c r="AT238" s="249" t="s">
        <v>249</v>
      </c>
      <c r="AU238" s="249" t="s">
        <v>79</v>
      </c>
      <c r="AV238" s="14" t="s">
        <v>77</v>
      </c>
      <c r="AW238" s="14" t="s">
        <v>34</v>
      </c>
      <c r="AX238" s="14" t="s">
        <v>70</v>
      </c>
      <c r="AY238" s="249" t="s">
        <v>159</v>
      </c>
    </row>
    <row r="239" s="14" customFormat="1">
      <c r="B239" s="248"/>
      <c r="D239" s="232" t="s">
        <v>249</v>
      </c>
      <c r="E239" s="249" t="s">
        <v>5</v>
      </c>
      <c r="F239" s="250" t="s">
        <v>638</v>
      </c>
      <c r="H239" s="249" t="s">
        <v>5</v>
      </c>
      <c r="I239" s="251"/>
      <c r="L239" s="248"/>
      <c r="M239" s="252"/>
      <c r="N239" s="253"/>
      <c r="O239" s="253"/>
      <c r="P239" s="253"/>
      <c r="Q239" s="253"/>
      <c r="R239" s="253"/>
      <c r="S239" s="253"/>
      <c r="T239" s="254"/>
      <c r="AT239" s="249" t="s">
        <v>249</v>
      </c>
      <c r="AU239" s="249" t="s">
        <v>79</v>
      </c>
      <c r="AV239" s="14" t="s">
        <v>77</v>
      </c>
      <c r="AW239" s="14" t="s">
        <v>34</v>
      </c>
      <c r="AX239" s="14" t="s">
        <v>70</v>
      </c>
      <c r="AY239" s="249" t="s">
        <v>159</v>
      </c>
    </row>
    <row r="240" s="12" customFormat="1">
      <c r="B240" s="231"/>
      <c r="D240" s="232" t="s">
        <v>249</v>
      </c>
      <c r="E240" s="233" t="s">
        <v>5</v>
      </c>
      <c r="F240" s="234" t="s">
        <v>639</v>
      </c>
      <c r="H240" s="235">
        <v>162</v>
      </c>
      <c r="I240" s="236"/>
      <c r="L240" s="231"/>
      <c r="M240" s="237"/>
      <c r="N240" s="238"/>
      <c r="O240" s="238"/>
      <c r="P240" s="238"/>
      <c r="Q240" s="238"/>
      <c r="R240" s="238"/>
      <c r="S240" s="238"/>
      <c r="T240" s="239"/>
      <c r="AT240" s="233" t="s">
        <v>249</v>
      </c>
      <c r="AU240" s="233" t="s">
        <v>79</v>
      </c>
      <c r="AV240" s="12" t="s">
        <v>79</v>
      </c>
      <c r="AW240" s="12" t="s">
        <v>34</v>
      </c>
      <c r="AX240" s="12" t="s">
        <v>70</v>
      </c>
      <c r="AY240" s="233" t="s">
        <v>159</v>
      </c>
    </row>
    <row r="241" s="13" customFormat="1">
      <c r="B241" s="240"/>
      <c r="D241" s="232" t="s">
        <v>249</v>
      </c>
      <c r="E241" s="241" t="s">
        <v>5</v>
      </c>
      <c r="F241" s="242" t="s">
        <v>251</v>
      </c>
      <c r="H241" s="243">
        <v>162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249</v>
      </c>
      <c r="AU241" s="241" t="s">
        <v>79</v>
      </c>
      <c r="AV241" s="13" t="s">
        <v>175</v>
      </c>
      <c r="AW241" s="13" t="s">
        <v>34</v>
      </c>
      <c r="AX241" s="13" t="s">
        <v>77</v>
      </c>
      <c r="AY241" s="241" t="s">
        <v>159</v>
      </c>
    </row>
    <row r="242" s="1" customFormat="1" ht="16.5" customHeight="1">
      <c r="B242" s="213"/>
      <c r="C242" s="214" t="s">
        <v>414</v>
      </c>
      <c r="D242" s="214" t="s">
        <v>162</v>
      </c>
      <c r="E242" s="215" t="s">
        <v>277</v>
      </c>
      <c r="F242" s="216" t="s">
        <v>278</v>
      </c>
      <c r="G242" s="217" t="s">
        <v>279</v>
      </c>
      <c r="H242" s="218">
        <v>2599.3299999999999</v>
      </c>
      <c r="I242" s="219"/>
      <c r="J242" s="220">
        <f>ROUND(I242*H242,2)</f>
        <v>0</v>
      </c>
      <c r="K242" s="216" t="s">
        <v>166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0</v>
      </c>
      <c r="R242" s="223">
        <f>Q242*H242</f>
        <v>0</v>
      </c>
      <c r="S242" s="223">
        <v>0</v>
      </c>
      <c r="T242" s="224">
        <f>S242*H242</f>
        <v>0</v>
      </c>
      <c r="AR242" s="25" t="s">
        <v>175</v>
      </c>
      <c r="AT242" s="25" t="s">
        <v>162</v>
      </c>
      <c r="AU242" s="25" t="s">
        <v>79</v>
      </c>
      <c r="AY242" s="25" t="s">
        <v>159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175</v>
      </c>
      <c r="BM242" s="25" t="s">
        <v>640</v>
      </c>
    </row>
    <row r="243" s="12" customFormat="1">
      <c r="B243" s="231"/>
      <c r="D243" s="232" t="s">
        <v>249</v>
      </c>
      <c r="E243" s="233" t="s">
        <v>5</v>
      </c>
      <c r="F243" s="234" t="s">
        <v>641</v>
      </c>
      <c r="H243" s="235">
        <v>2599.3299999999999</v>
      </c>
      <c r="I243" s="236"/>
      <c r="L243" s="231"/>
      <c r="M243" s="237"/>
      <c r="N243" s="238"/>
      <c r="O243" s="238"/>
      <c r="P243" s="238"/>
      <c r="Q243" s="238"/>
      <c r="R243" s="238"/>
      <c r="S243" s="238"/>
      <c r="T243" s="239"/>
      <c r="AT243" s="233" t="s">
        <v>249</v>
      </c>
      <c r="AU243" s="233" t="s">
        <v>79</v>
      </c>
      <c r="AV243" s="12" t="s">
        <v>79</v>
      </c>
      <c r="AW243" s="12" t="s">
        <v>34</v>
      </c>
      <c r="AX243" s="12" t="s">
        <v>70</v>
      </c>
      <c r="AY243" s="233" t="s">
        <v>159</v>
      </c>
    </row>
    <row r="244" s="13" customFormat="1">
      <c r="B244" s="240"/>
      <c r="D244" s="232" t="s">
        <v>249</v>
      </c>
      <c r="E244" s="241" t="s">
        <v>5</v>
      </c>
      <c r="F244" s="242" t="s">
        <v>251</v>
      </c>
      <c r="H244" s="243">
        <v>2599.3299999999999</v>
      </c>
      <c r="I244" s="244"/>
      <c r="L244" s="240"/>
      <c r="M244" s="245"/>
      <c r="N244" s="246"/>
      <c r="O244" s="246"/>
      <c r="P244" s="246"/>
      <c r="Q244" s="246"/>
      <c r="R244" s="246"/>
      <c r="S244" s="246"/>
      <c r="T244" s="247"/>
      <c r="AT244" s="241" t="s">
        <v>249</v>
      </c>
      <c r="AU244" s="241" t="s">
        <v>79</v>
      </c>
      <c r="AV244" s="13" t="s">
        <v>175</v>
      </c>
      <c r="AW244" s="13" t="s">
        <v>34</v>
      </c>
      <c r="AX244" s="13" t="s">
        <v>77</v>
      </c>
      <c r="AY244" s="241" t="s">
        <v>159</v>
      </c>
    </row>
    <row r="245" s="1" customFormat="1" ht="25.5" customHeight="1">
      <c r="B245" s="213"/>
      <c r="C245" s="214" t="s">
        <v>422</v>
      </c>
      <c r="D245" s="214" t="s">
        <v>162</v>
      </c>
      <c r="E245" s="215" t="s">
        <v>282</v>
      </c>
      <c r="F245" s="216" t="s">
        <v>283</v>
      </c>
      <c r="G245" s="217" t="s">
        <v>247</v>
      </c>
      <c r="H245" s="218">
        <v>75.328000000000003</v>
      </c>
      <c r="I245" s="219"/>
      <c r="J245" s="220">
        <f>ROUND(I245*H245,2)</f>
        <v>0</v>
      </c>
      <c r="K245" s="216" t="s">
        <v>166</v>
      </c>
      <c r="L245" s="47"/>
      <c r="M245" s="221" t="s">
        <v>5</v>
      </c>
      <c r="N245" s="222" t="s">
        <v>41</v>
      </c>
      <c r="O245" s="48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AR245" s="25" t="s">
        <v>175</v>
      </c>
      <c r="AT245" s="25" t="s">
        <v>162</v>
      </c>
      <c r="AU245" s="25" t="s">
        <v>79</v>
      </c>
      <c r="AY245" s="25" t="s">
        <v>159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5" t="s">
        <v>77</v>
      </c>
      <c r="BK245" s="225">
        <f>ROUND(I245*H245,2)</f>
        <v>0</v>
      </c>
      <c r="BL245" s="25" t="s">
        <v>175</v>
      </c>
      <c r="BM245" s="25" t="s">
        <v>642</v>
      </c>
    </row>
    <row r="246" s="14" customFormat="1">
      <c r="B246" s="248"/>
      <c r="D246" s="232" t="s">
        <v>249</v>
      </c>
      <c r="E246" s="249" t="s">
        <v>5</v>
      </c>
      <c r="F246" s="250" t="s">
        <v>643</v>
      </c>
      <c r="H246" s="249" t="s">
        <v>5</v>
      </c>
      <c r="I246" s="251"/>
      <c r="L246" s="248"/>
      <c r="M246" s="252"/>
      <c r="N246" s="253"/>
      <c r="O246" s="253"/>
      <c r="P246" s="253"/>
      <c r="Q246" s="253"/>
      <c r="R246" s="253"/>
      <c r="S246" s="253"/>
      <c r="T246" s="254"/>
      <c r="AT246" s="249" t="s">
        <v>249</v>
      </c>
      <c r="AU246" s="249" t="s">
        <v>79</v>
      </c>
      <c r="AV246" s="14" t="s">
        <v>77</v>
      </c>
      <c r="AW246" s="14" t="s">
        <v>34</v>
      </c>
      <c r="AX246" s="14" t="s">
        <v>70</v>
      </c>
      <c r="AY246" s="249" t="s">
        <v>159</v>
      </c>
    </row>
    <row r="247" s="12" customFormat="1">
      <c r="B247" s="231"/>
      <c r="D247" s="232" t="s">
        <v>249</v>
      </c>
      <c r="E247" s="233" t="s">
        <v>5</v>
      </c>
      <c r="F247" s="234" t="s">
        <v>444</v>
      </c>
      <c r="H247" s="235">
        <v>35</v>
      </c>
      <c r="I247" s="236"/>
      <c r="L247" s="231"/>
      <c r="M247" s="237"/>
      <c r="N247" s="238"/>
      <c r="O247" s="238"/>
      <c r="P247" s="238"/>
      <c r="Q247" s="238"/>
      <c r="R247" s="238"/>
      <c r="S247" s="238"/>
      <c r="T247" s="239"/>
      <c r="AT247" s="233" t="s">
        <v>249</v>
      </c>
      <c r="AU247" s="233" t="s">
        <v>79</v>
      </c>
      <c r="AV247" s="12" t="s">
        <v>79</v>
      </c>
      <c r="AW247" s="12" t="s">
        <v>34</v>
      </c>
      <c r="AX247" s="12" t="s">
        <v>70</v>
      </c>
      <c r="AY247" s="233" t="s">
        <v>159</v>
      </c>
    </row>
    <row r="248" s="14" customFormat="1">
      <c r="B248" s="248"/>
      <c r="D248" s="232" t="s">
        <v>249</v>
      </c>
      <c r="E248" s="249" t="s">
        <v>5</v>
      </c>
      <c r="F248" s="250" t="s">
        <v>644</v>
      </c>
      <c r="H248" s="249" t="s">
        <v>5</v>
      </c>
      <c r="I248" s="251"/>
      <c r="L248" s="248"/>
      <c r="M248" s="252"/>
      <c r="N248" s="253"/>
      <c r="O248" s="253"/>
      <c r="P248" s="253"/>
      <c r="Q248" s="253"/>
      <c r="R248" s="253"/>
      <c r="S248" s="253"/>
      <c r="T248" s="254"/>
      <c r="AT248" s="249" t="s">
        <v>249</v>
      </c>
      <c r="AU248" s="249" t="s">
        <v>79</v>
      </c>
      <c r="AV248" s="14" t="s">
        <v>77</v>
      </c>
      <c r="AW248" s="14" t="s">
        <v>34</v>
      </c>
      <c r="AX248" s="14" t="s">
        <v>70</v>
      </c>
      <c r="AY248" s="249" t="s">
        <v>159</v>
      </c>
    </row>
    <row r="249" s="12" customFormat="1">
      <c r="B249" s="231"/>
      <c r="D249" s="232" t="s">
        <v>249</v>
      </c>
      <c r="E249" s="233" t="s">
        <v>5</v>
      </c>
      <c r="F249" s="234" t="s">
        <v>645</v>
      </c>
      <c r="H249" s="235">
        <v>1.02</v>
      </c>
      <c r="I249" s="236"/>
      <c r="L249" s="231"/>
      <c r="M249" s="237"/>
      <c r="N249" s="238"/>
      <c r="O249" s="238"/>
      <c r="P249" s="238"/>
      <c r="Q249" s="238"/>
      <c r="R249" s="238"/>
      <c r="S249" s="238"/>
      <c r="T249" s="239"/>
      <c r="AT249" s="233" t="s">
        <v>249</v>
      </c>
      <c r="AU249" s="233" t="s">
        <v>79</v>
      </c>
      <c r="AV249" s="12" t="s">
        <v>79</v>
      </c>
      <c r="AW249" s="12" t="s">
        <v>34</v>
      </c>
      <c r="AX249" s="12" t="s">
        <v>70</v>
      </c>
      <c r="AY249" s="233" t="s">
        <v>159</v>
      </c>
    </row>
    <row r="250" s="14" customFormat="1">
      <c r="B250" s="248"/>
      <c r="D250" s="232" t="s">
        <v>249</v>
      </c>
      <c r="E250" s="249" t="s">
        <v>5</v>
      </c>
      <c r="F250" s="250" t="s">
        <v>646</v>
      </c>
      <c r="H250" s="249" t="s">
        <v>5</v>
      </c>
      <c r="I250" s="251"/>
      <c r="L250" s="248"/>
      <c r="M250" s="252"/>
      <c r="N250" s="253"/>
      <c r="O250" s="253"/>
      <c r="P250" s="253"/>
      <c r="Q250" s="253"/>
      <c r="R250" s="253"/>
      <c r="S250" s="253"/>
      <c r="T250" s="254"/>
      <c r="AT250" s="249" t="s">
        <v>249</v>
      </c>
      <c r="AU250" s="249" t="s">
        <v>79</v>
      </c>
      <c r="AV250" s="14" t="s">
        <v>77</v>
      </c>
      <c r="AW250" s="14" t="s">
        <v>34</v>
      </c>
      <c r="AX250" s="14" t="s">
        <v>70</v>
      </c>
      <c r="AY250" s="249" t="s">
        <v>159</v>
      </c>
    </row>
    <row r="251" s="12" customFormat="1">
      <c r="B251" s="231"/>
      <c r="D251" s="232" t="s">
        <v>249</v>
      </c>
      <c r="E251" s="233" t="s">
        <v>5</v>
      </c>
      <c r="F251" s="234" t="s">
        <v>647</v>
      </c>
      <c r="H251" s="235">
        <v>3.3399999999999999</v>
      </c>
      <c r="I251" s="236"/>
      <c r="L251" s="231"/>
      <c r="M251" s="237"/>
      <c r="N251" s="238"/>
      <c r="O251" s="238"/>
      <c r="P251" s="238"/>
      <c r="Q251" s="238"/>
      <c r="R251" s="238"/>
      <c r="S251" s="238"/>
      <c r="T251" s="239"/>
      <c r="AT251" s="233" t="s">
        <v>249</v>
      </c>
      <c r="AU251" s="233" t="s">
        <v>79</v>
      </c>
      <c r="AV251" s="12" t="s">
        <v>79</v>
      </c>
      <c r="AW251" s="12" t="s">
        <v>34</v>
      </c>
      <c r="AX251" s="12" t="s">
        <v>70</v>
      </c>
      <c r="AY251" s="233" t="s">
        <v>159</v>
      </c>
    </row>
    <row r="252" s="14" customFormat="1">
      <c r="B252" s="248"/>
      <c r="D252" s="232" t="s">
        <v>249</v>
      </c>
      <c r="E252" s="249" t="s">
        <v>5</v>
      </c>
      <c r="F252" s="250" t="s">
        <v>648</v>
      </c>
      <c r="H252" s="249" t="s">
        <v>5</v>
      </c>
      <c r="I252" s="251"/>
      <c r="L252" s="248"/>
      <c r="M252" s="252"/>
      <c r="N252" s="253"/>
      <c r="O252" s="253"/>
      <c r="P252" s="253"/>
      <c r="Q252" s="253"/>
      <c r="R252" s="253"/>
      <c r="S252" s="253"/>
      <c r="T252" s="254"/>
      <c r="AT252" s="249" t="s">
        <v>249</v>
      </c>
      <c r="AU252" s="249" t="s">
        <v>79</v>
      </c>
      <c r="AV252" s="14" t="s">
        <v>77</v>
      </c>
      <c r="AW252" s="14" t="s">
        <v>34</v>
      </c>
      <c r="AX252" s="14" t="s">
        <v>70</v>
      </c>
      <c r="AY252" s="249" t="s">
        <v>159</v>
      </c>
    </row>
    <row r="253" s="12" customFormat="1">
      <c r="B253" s="231"/>
      <c r="D253" s="232" t="s">
        <v>249</v>
      </c>
      <c r="E253" s="233" t="s">
        <v>5</v>
      </c>
      <c r="F253" s="234" t="s">
        <v>649</v>
      </c>
      <c r="H253" s="235">
        <v>8.4039999999999999</v>
      </c>
      <c r="I253" s="236"/>
      <c r="L253" s="231"/>
      <c r="M253" s="237"/>
      <c r="N253" s="238"/>
      <c r="O253" s="238"/>
      <c r="P253" s="238"/>
      <c r="Q253" s="238"/>
      <c r="R253" s="238"/>
      <c r="S253" s="238"/>
      <c r="T253" s="239"/>
      <c r="AT253" s="233" t="s">
        <v>249</v>
      </c>
      <c r="AU253" s="233" t="s">
        <v>79</v>
      </c>
      <c r="AV253" s="12" t="s">
        <v>79</v>
      </c>
      <c r="AW253" s="12" t="s">
        <v>34</v>
      </c>
      <c r="AX253" s="12" t="s">
        <v>70</v>
      </c>
      <c r="AY253" s="233" t="s">
        <v>159</v>
      </c>
    </row>
    <row r="254" s="14" customFormat="1">
      <c r="B254" s="248"/>
      <c r="D254" s="232" t="s">
        <v>249</v>
      </c>
      <c r="E254" s="249" t="s">
        <v>5</v>
      </c>
      <c r="F254" s="250" t="s">
        <v>650</v>
      </c>
      <c r="H254" s="249" t="s">
        <v>5</v>
      </c>
      <c r="I254" s="251"/>
      <c r="L254" s="248"/>
      <c r="M254" s="252"/>
      <c r="N254" s="253"/>
      <c r="O254" s="253"/>
      <c r="P254" s="253"/>
      <c r="Q254" s="253"/>
      <c r="R254" s="253"/>
      <c r="S254" s="253"/>
      <c r="T254" s="254"/>
      <c r="AT254" s="249" t="s">
        <v>249</v>
      </c>
      <c r="AU254" s="249" t="s">
        <v>79</v>
      </c>
      <c r="AV254" s="14" t="s">
        <v>77</v>
      </c>
      <c r="AW254" s="14" t="s">
        <v>34</v>
      </c>
      <c r="AX254" s="14" t="s">
        <v>70</v>
      </c>
      <c r="AY254" s="249" t="s">
        <v>159</v>
      </c>
    </row>
    <row r="255" s="12" customFormat="1">
      <c r="B255" s="231"/>
      <c r="D255" s="232" t="s">
        <v>249</v>
      </c>
      <c r="E255" s="233" t="s">
        <v>5</v>
      </c>
      <c r="F255" s="234" t="s">
        <v>651</v>
      </c>
      <c r="H255" s="235">
        <v>14.597</v>
      </c>
      <c r="I255" s="236"/>
      <c r="L255" s="231"/>
      <c r="M255" s="237"/>
      <c r="N255" s="238"/>
      <c r="O255" s="238"/>
      <c r="P255" s="238"/>
      <c r="Q255" s="238"/>
      <c r="R255" s="238"/>
      <c r="S255" s="238"/>
      <c r="T255" s="239"/>
      <c r="AT255" s="233" t="s">
        <v>249</v>
      </c>
      <c r="AU255" s="233" t="s">
        <v>79</v>
      </c>
      <c r="AV255" s="12" t="s">
        <v>79</v>
      </c>
      <c r="AW255" s="12" t="s">
        <v>34</v>
      </c>
      <c r="AX255" s="12" t="s">
        <v>70</v>
      </c>
      <c r="AY255" s="233" t="s">
        <v>159</v>
      </c>
    </row>
    <row r="256" s="14" customFormat="1">
      <c r="B256" s="248"/>
      <c r="D256" s="232" t="s">
        <v>249</v>
      </c>
      <c r="E256" s="249" t="s">
        <v>5</v>
      </c>
      <c r="F256" s="250" t="s">
        <v>652</v>
      </c>
      <c r="H256" s="249" t="s">
        <v>5</v>
      </c>
      <c r="I256" s="251"/>
      <c r="L256" s="248"/>
      <c r="M256" s="252"/>
      <c r="N256" s="253"/>
      <c r="O256" s="253"/>
      <c r="P256" s="253"/>
      <c r="Q256" s="253"/>
      <c r="R256" s="253"/>
      <c r="S256" s="253"/>
      <c r="T256" s="254"/>
      <c r="AT256" s="249" t="s">
        <v>249</v>
      </c>
      <c r="AU256" s="249" t="s">
        <v>79</v>
      </c>
      <c r="AV256" s="14" t="s">
        <v>77</v>
      </c>
      <c r="AW256" s="14" t="s">
        <v>34</v>
      </c>
      <c r="AX256" s="14" t="s">
        <v>70</v>
      </c>
      <c r="AY256" s="249" t="s">
        <v>159</v>
      </c>
    </row>
    <row r="257" s="12" customFormat="1">
      <c r="B257" s="231"/>
      <c r="D257" s="232" t="s">
        <v>249</v>
      </c>
      <c r="E257" s="233" t="s">
        <v>5</v>
      </c>
      <c r="F257" s="234" t="s">
        <v>653</v>
      </c>
      <c r="H257" s="235">
        <v>12.967000000000001</v>
      </c>
      <c r="I257" s="236"/>
      <c r="L257" s="231"/>
      <c r="M257" s="237"/>
      <c r="N257" s="238"/>
      <c r="O257" s="238"/>
      <c r="P257" s="238"/>
      <c r="Q257" s="238"/>
      <c r="R257" s="238"/>
      <c r="S257" s="238"/>
      <c r="T257" s="239"/>
      <c r="AT257" s="233" t="s">
        <v>249</v>
      </c>
      <c r="AU257" s="233" t="s">
        <v>79</v>
      </c>
      <c r="AV257" s="12" t="s">
        <v>79</v>
      </c>
      <c r="AW257" s="12" t="s">
        <v>34</v>
      </c>
      <c r="AX257" s="12" t="s">
        <v>70</v>
      </c>
      <c r="AY257" s="233" t="s">
        <v>159</v>
      </c>
    </row>
    <row r="258" s="13" customFormat="1">
      <c r="B258" s="240"/>
      <c r="D258" s="232" t="s">
        <v>249</v>
      </c>
      <c r="E258" s="241" t="s">
        <v>5</v>
      </c>
      <c r="F258" s="242" t="s">
        <v>251</v>
      </c>
      <c r="H258" s="243">
        <v>75.328000000000003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249</v>
      </c>
      <c r="AU258" s="241" t="s">
        <v>79</v>
      </c>
      <c r="AV258" s="13" t="s">
        <v>175</v>
      </c>
      <c r="AW258" s="13" t="s">
        <v>34</v>
      </c>
      <c r="AX258" s="13" t="s">
        <v>77</v>
      </c>
      <c r="AY258" s="241" t="s">
        <v>159</v>
      </c>
    </row>
    <row r="259" s="1" customFormat="1" ht="16.5" customHeight="1">
      <c r="B259" s="213"/>
      <c r="C259" s="255" t="s">
        <v>426</v>
      </c>
      <c r="D259" s="255" t="s">
        <v>395</v>
      </c>
      <c r="E259" s="256" t="s">
        <v>654</v>
      </c>
      <c r="F259" s="257" t="s">
        <v>655</v>
      </c>
      <c r="G259" s="258" t="s">
        <v>279</v>
      </c>
      <c r="H259" s="259">
        <v>0.47999999999999998</v>
      </c>
      <c r="I259" s="260"/>
      <c r="J259" s="261">
        <f>ROUND(I259*H259,2)</f>
        <v>0</v>
      </c>
      <c r="K259" s="257" t="s">
        <v>166</v>
      </c>
      <c r="L259" s="262"/>
      <c r="M259" s="263" t="s">
        <v>5</v>
      </c>
      <c r="N259" s="264" t="s">
        <v>41</v>
      </c>
      <c r="O259" s="48"/>
      <c r="P259" s="223">
        <f>O259*H259</f>
        <v>0</v>
      </c>
      <c r="Q259" s="223">
        <v>1</v>
      </c>
      <c r="R259" s="223">
        <f>Q259*H259</f>
        <v>0.47999999999999998</v>
      </c>
      <c r="S259" s="223">
        <v>0</v>
      </c>
      <c r="T259" s="224">
        <f>S259*H259</f>
        <v>0</v>
      </c>
      <c r="AR259" s="25" t="s">
        <v>194</v>
      </c>
      <c r="AT259" s="25" t="s">
        <v>395</v>
      </c>
      <c r="AU259" s="25" t="s">
        <v>79</v>
      </c>
      <c r="AY259" s="25" t="s">
        <v>159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175</v>
      </c>
      <c r="BM259" s="25" t="s">
        <v>656</v>
      </c>
    </row>
    <row r="260" s="14" customFormat="1">
      <c r="B260" s="248"/>
      <c r="D260" s="232" t="s">
        <v>249</v>
      </c>
      <c r="E260" s="249" t="s">
        <v>5</v>
      </c>
      <c r="F260" s="250" t="s">
        <v>657</v>
      </c>
      <c r="H260" s="249" t="s">
        <v>5</v>
      </c>
      <c r="I260" s="251"/>
      <c r="L260" s="248"/>
      <c r="M260" s="252"/>
      <c r="N260" s="253"/>
      <c r="O260" s="253"/>
      <c r="P260" s="253"/>
      <c r="Q260" s="253"/>
      <c r="R260" s="253"/>
      <c r="S260" s="253"/>
      <c r="T260" s="254"/>
      <c r="AT260" s="249" t="s">
        <v>249</v>
      </c>
      <c r="AU260" s="249" t="s">
        <v>79</v>
      </c>
      <c r="AV260" s="14" t="s">
        <v>77</v>
      </c>
      <c r="AW260" s="14" t="s">
        <v>34</v>
      </c>
      <c r="AX260" s="14" t="s">
        <v>70</v>
      </c>
      <c r="AY260" s="249" t="s">
        <v>159</v>
      </c>
    </row>
    <row r="261" s="12" customFormat="1">
      <c r="B261" s="231"/>
      <c r="D261" s="232" t="s">
        <v>249</v>
      </c>
      <c r="E261" s="233" t="s">
        <v>5</v>
      </c>
      <c r="F261" s="234" t="s">
        <v>658</v>
      </c>
      <c r="H261" s="235">
        <v>0.47999999999999998</v>
      </c>
      <c r="I261" s="236"/>
      <c r="L261" s="231"/>
      <c r="M261" s="237"/>
      <c r="N261" s="238"/>
      <c r="O261" s="238"/>
      <c r="P261" s="238"/>
      <c r="Q261" s="238"/>
      <c r="R261" s="238"/>
      <c r="S261" s="238"/>
      <c r="T261" s="239"/>
      <c r="AT261" s="233" t="s">
        <v>249</v>
      </c>
      <c r="AU261" s="233" t="s">
        <v>79</v>
      </c>
      <c r="AV261" s="12" t="s">
        <v>79</v>
      </c>
      <c r="AW261" s="12" t="s">
        <v>34</v>
      </c>
      <c r="AX261" s="12" t="s">
        <v>70</v>
      </c>
      <c r="AY261" s="233" t="s">
        <v>159</v>
      </c>
    </row>
    <row r="262" s="13" customFormat="1">
      <c r="B262" s="240"/>
      <c r="D262" s="232" t="s">
        <v>249</v>
      </c>
      <c r="E262" s="241" t="s">
        <v>5</v>
      </c>
      <c r="F262" s="242" t="s">
        <v>251</v>
      </c>
      <c r="H262" s="243">
        <v>0.47999999999999998</v>
      </c>
      <c r="I262" s="244"/>
      <c r="L262" s="240"/>
      <c r="M262" s="245"/>
      <c r="N262" s="246"/>
      <c r="O262" s="246"/>
      <c r="P262" s="246"/>
      <c r="Q262" s="246"/>
      <c r="R262" s="246"/>
      <c r="S262" s="246"/>
      <c r="T262" s="247"/>
      <c r="AT262" s="241" t="s">
        <v>249</v>
      </c>
      <c r="AU262" s="241" t="s">
        <v>79</v>
      </c>
      <c r="AV262" s="13" t="s">
        <v>175</v>
      </c>
      <c r="AW262" s="13" t="s">
        <v>34</v>
      </c>
      <c r="AX262" s="13" t="s">
        <v>77</v>
      </c>
      <c r="AY262" s="241" t="s">
        <v>159</v>
      </c>
    </row>
    <row r="263" s="1" customFormat="1" ht="38.25" customHeight="1">
      <c r="B263" s="213"/>
      <c r="C263" s="214" t="s">
        <v>298</v>
      </c>
      <c r="D263" s="214" t="s">
        <v>162</v>
      </c>
      <c r="E263" s="215" t="s">
        <v>659</v>
      </c>
      <c r="F263" s="216" t="s">
        <v>660</v>
      </c>
      <c r="G263" s="217" t="s">
        <v>247</v>
      </c>
      <c r="H263" s="218">
        <v>0.23999999999999999</v>
      </c>
      <c r="I263" s="219"/>
      <c r="J263" s="220">
        <f>ROUND(I263*H263,2)</f>
        <v>0</v>
      </c>
      <c r="K263" s="216" t="s">
        <v>166</v>
      </c>
      <c r="L263" s="47"/>
      <c r="M263" s="221" t="s">
        <v>5</v>
      </c>
      <c r="N263" s="222" t="s">
        <v>41</v>
      </c>
      <c r="O263" s="48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AR263" s="25" t="s">
        <v>175</v>
      </c>
      <c r="AT263" s="25" t="s">
        <v>162</v>
      </c>
      <c r="AU263" s="25" t="s">
        <v>79</v>
      </c>
      <c r="AY263" s="25" t="s">
        <v>159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25" t="s">
        <v>77</v>
      </c>
      <c r="BK263" s="225">
        <f>ROUND(I263*H263,2)</f>
        <v>0</v>
      </c>
      <c r="BL263" s="25" t="s">
        <v>175</v>
      </c>
      <c r="BM263" s="25" t="s">
        <v>661</v>
      </c>
    </row>
    <row r="264" s="14" customFormat="1">
      <c r="B264" s="248"/>
      <c r="D264" s="232" t="s">
        <v>249</v>
      </c>
      <c r="E264" s="249" t="s">
        <v>5</v>
      </c>
      <c r="F264" s="250" t="s">
        <v>662</v>
      </c>
      <c r="H264" s="249" t="s">
        <v>5</v>
      </c>
      <c r="I264" s="251"/>
      <c r="L264" s="248"/>
      <c r="M264" s="252"/>
      <c r="N264" s="253"/>
      <c r="O264" s="253"/>
      <c r="P264" s="253"/>
      <c r="Q264" s="253"/>
      <c r="R264" s="253"/>
      <c r="S264" s="253"/>
      <c r="T264" s="254"/>
      <c r="AT264" s="249" t="s">
        <v>249</v>
      </c>
      <c r="AU264" s="249" t="s">
        <v>79</v>
      </c>
      <c r="AV264" s="14" t="s">
        <v>77</v>
      </c>
      <c r="AW264" s="14" t="s">
        <v>34</v>
      </c>
      <c r="AX264" s="14" t="s">
        <v>70</v>
      </c>
      <c r="AY264" s="249" t="s">
        <v>159</v>
      </c>
    </row>
    <row r="265" s="12" customFormat="1">
      <c r="B265" s="231"/>
      <c r="D265" s="232" t="s">
        <v>249</v>
      </c>
      <c r="E265" s="233" t="s">
        <v>5</v>
      </c>
      <c r="F265" s="234" t="s">
        <v>663</v>
      </c>
      <c r="H265" s="235">
        <v>0.23999999999999999</v>
      </c>
      <c r="I265" s="236"/>
      <c r="L265" s="231"/>
      <c r="M265" s="237"/>
      <c r="N265" s="238"/>
      <c r="O265" s="238"/>
      <c r="P265" s="238"/>
      <c r="Q265" s="238"/>
      <c r="R265" s="238"/>
      <c r="S265" s="238"/>
      <c r="T265" s="239"/>
      <c r="AT265" s="233" t="s">
        <v>249</v>
      </c>
      <c r="AU265" s="233" t="s">
        <v>79</v>
      </c>
      <c r="AV265" s="12" t="s">
        <v>79</v>
      </c>
      <c r="AW265" s="12" t="s">
        <v>34</v>
      </c>
      <c r="AX265" s="12" t="s">
        <v>70</v>
      </c>
      <c r="AY265" s="233" t="s">
        <v>159</v>
      </c>
    </row>
    <row r="266" s="13" customFormat="1">
      <c r="B266" s="240"/>
      <c r="D266" s="232" t="s">
        <v>249</v>
      </c>
      <c r="E266" s="241" t="s">
        <v>5</v>
      </c>
      <c r="F266" s="242" t="s">
        <v>251</v>
      </c>
      <c r="H266" s="243">
        <v>0.23999999999999999</v>
      </c>
      <c r="I266" s="244"/>
      <c r="L266" s="240"/>
      <c r="M266" s="245"/>
      <c r="N266" s="246"/>
      <c r="O266" s="246"/>
      <c r="P266" s="246"/>
      <c r="Q266" s="246"/>
      <c r="R266" s="246"/>
      <c r="S266" s="246"/>
      <c r="T266" s="247"/>
      <c r="AT266" s="241" t="s">
        <v>249</v>
      </c>
      <c r="AU266" s="241" t="s">
        <v>79</v>
      </c>
      <c r="AV266" s="13" t="s">
        <v>175</v>
      </c>
      <c r="AW266" s="13" t="s">
        <v>34</v>
      </c>
      <c r="AX266" s="13" t="s">
        <v>77</v>
      </c>
      <c r="AY266" s="241" t="s">
        <v>159</v>
      </c>
    </row>
    <row r="267" s="1" customFormat="1" ht="25.5" customHeight="1">
      <c r="B267" s="213"/>
      <c r="C267" s="214" t="s">
        <v>435</v>
      </c>
      <c r="D267" s="214" t="s">
        <v>162</v>
      </c>
      <c r="E267" s="215" t="s">
        <v>294</v>
      </c>
      <c r="F267" s="216" t="s">
        <v>295</v>
      </c>
      <c r="G267" s="217" t="s">
        <v>289</v>
      </c>
      <c r="H267" s="218">
        <v>7093</v>
      </c>
      <c r="I267" s="219"/>
      <c r="J267" s="220">
        <f>ROUND(I267*H267,2)</f>
        <v>0</v>
      </c>
      <c r="K267" s="216" t="s">
        <v>166</v>
      </c>
      <c r="L267" s="47"/>
      <c r="M267" s="221" t="s">
        <v>5</v>
      </c>
      <c r="N267" s="222" t="s">
        <v>41</v>
      </c>
      <c r="O267" s="48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AR267" s="25" t="s">
        <v>175</v>
      </c>
      <c r="AT267" s="25" t="s">
        <v>162</v>
      </c>
      <c r="AU267" s="25" t="s">
        <v>79</v>
      </c>
      <c r="AY267" s="25" t="s">
        <v>159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25" t="s">
        <v>77</v>
      </c>
      <c r="BK267" s="225">
        <f>ROUND(I267*H267,2)</f>
        <v>0</v>
      </c>
      <c r="BL267" s="25" t="s">
        <v>175</v>
      </c>
      <c r="BM267" s="25" t="s">
        <v>296</v>
      </c>
    </row>
    <row r="268" s="14" customFormat="1">
      <c r="B268" s="248"/>
      <c r="D268" s="232" t="s">
        <v>249</v>
      </c>
      <c r="E268" s="249" t="s">
        <v>5</v>
      </c>
      <c r="F268" s="250" t="s">
        <v>664</v>
      </c>
      <c r="H268" s="249" t="s">
        <v>5</v>
      </c>
      <c r="I268" s="251"/>
      <c r="L268" s="248"/>
      <c r="M268" s="252"/>
      <c r="N268" s="253"/>
      <c r="O268" s="253"/>
      <c r="P268" s="253"/>
      <c r="Q268" s="253"/>
      <c r="R268" s="253"/>
      <c r="S268" s="253"/>
      <c r="T268" s="254"/>
      <c r="AT268" s="249" t="s">
        <v>249</v>
      </c>
      <c r="AU268" s="249" t="s">
        <v>79</v>
      </c>
      <c r="AV268" s="14" t="s">
        <v>77</v>
      </c>
      <c r="AW268" s="14" t="s">
        <v>34</v>
      </c>
      <c r="AX268" s="14" t="s">
        <v>70</v>
      </c>
      <c r="AY268" s="249" t="s">
        <v>159</v>
      </c>
    </row>
    <row r="269" s="12" customFormat="1">
      <c r="B269" s="231"/>
      <c r="D269" s="232" t="s">
        <v>249</v>
      </c>
      <c r="E269" s="233" t="s">
        <v>5</v>
      </c>
      <c r="F269" s="234" t="s">
        <v>665</v>
      </c>
      <c r="H269" s="235">
        <v>7033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249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4" customFormat="1">
      <c r="B270" s="248"/>
      <c r="D270" s="232" t="s">
        <v>249</v>
      </c>
      <c r="E270" s="249" t="s">
        <v>5</v>
      </c>
      <c r="F270" s="250" t="s">
        <v>666</v>
      </c>
      <c r="H270" s="249" t="s">
        <v>5</v>
      </c>
      <c r="I270" s="251"/>
      <c r="L270" s="248"/>
      <c r="M270" s="252"/>
      <c r="N270" s="253"/>
      <c r="O270" s="253"/>
      <c r="P270" s="253"/>
      <c r="Q270" s="253"/>
      <c r="R270" s="253"/>
      <c r="S270" s="253"/>
      <c r="T270" s="254"/>
      <c r="AT270" s="249" t="s">
        <v>249</v>
      </c>
      <c r="AU270" s="249" t="s">
        <v>79</v>
      </c>
      <c r="AV270" s="14" t="s">
        <v>77</v>
      </c>
      <c r="AW270" s="14" t="s">
        <v>34</v>
      </c>
      <c r="AX270" s="14" t="s">
        <v>70</v>
      </c>
      <c r="AY270" s="249" t="s">
        <v>159</v>
      </c>
    </row>
    <row r="271" s="12" customFormat="1">
      <c r="B271" s="231"/>
      <c r="D271" s="232" t="s">
        <v>249</v>
      </c>
      <c r="E271" s="233" t="s">
        <v>5</v>
      </c>
      <c r="F271" s="234" t="s">
        <v>508</v>
      </c>
      <c r="H271" s="235">
        <v>60</v>
      </c>
      <c r="I271" s="236"/>
      <c r="L271" s="231"/>
      <c r="M271" s="237"/>
      <c r="N271" s="238"/>
      <c r="O271" s="238"/>
      <c r="P271" s="238"/>
      <c r="Q271" s="238"/>
      <c r="R271" s="238"/>
      <c r="S271" s="238"/>
      <c r="T271" s="239"/>
      <c r="AT271" s="233" t="s">
        <v>249</v>
      </c>
      <c r="AU271" s="233" t="s">
        <v>79</v>
      </c>
      <c r="AV271" s="12" t="s">
        <v>79</v>
      </c>
      <c r="AW271" s="12" t="s">
        <v>34</v>
      </c>
      <c r="AX271" s="12" t="s">
        <v>70</v>
      </c>
      <c r="AY271" s="233" t="s">
        <v>159</v>
      </c>
    </row>
    <row r="272" s="13" customFormat="1">
      <c r="B272" s="240"/>
      <c r="D272" s="232" t="s">
        <v>249</v>
      </c>
      <c r="E272" s="241" t="s">
        <v>5</v>
      </c>
      <c r="F272" s="242" t="s">
        <v>251</v>
      </c>
      <c r="H272" s="243">
        <v>7093</v>
      </c>
      <c r="I272" s="244"/>
      <c r="L272" s="240"/>
      <c r="M272" s="245"/>
      <c r="N272" s="246"/>
      <c r="O272" s="246"/>
      <c r="P272" s="246"/>
      <c r="Q272" s="246"/>
      <c r="R272" s="246"/>
      <c r="S272" s="246"/>
      <c r="T272" s="247"/>
      <c r="AT272" s="241" t="s">
        <v>249</v>
      </c>
      <c r="AU272" s="241" t="s">
        <v>79</v>
      </c>
      <c r="AV272" s="13" t="s">
        <v>175</v>
      </c>
      <c r="AW272" s="13" t="s">
        <v>34</v>
      </c>
      <c r="AX272" s="13" t="s">
        <v>77</v>
      </c>
      <c r="AY272" s="241" t="s">
        <v>159</v>
      </c>
    </row>
    <row r="273" s="1" customFormat="1" ht="25.5" customHeight="1">
      <c r="B273" s="213"/>
      <c r="C273" s="214" t="s">
        <v>439</v>
      </c>
      <c r="D273" s="214" t="s">
        <v>162</v>
      </c>
      <c r="E273" s="215" t="s">
        <v>667</v>
      </c>
      <c r="F273" s="216" t="s">
        <v>668</v>
      </c>
      <c r="G273" s="217" t="s">
        <v>289</v>
      </c>
      <c r="H273" s="218">
        <v>10394</v>
      </c>
      <c r="I273" s="219"/>
      <c r="J273" s="220">
        <f>ROUND(I273*H273,2)</f>
        <v>0</v>
      </c>
      <c r="K273" s="216" t="s">
        <v>166</v>
      </c>
      <c r="L273" s="47"/>
      <c r="M273" s="221" t="s">
        <v>5</v>
      </c>
      <c r="N273" s="222" t="s">
        <v>41</v>
      </c>
      <c r="O273" s="48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AR273" s="25" t="s">
        <v>175</v>
      </c>
      <c r="AT273" s="25" t="s">
        <v>162</v>
      </c>
      <c r="AU273" s="25" t="s">
        <v>79</v>
      </c>
      <c r="AY273" s="25" t="s">
        <v>159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25" t="s">
        <v>77</v>
      </c>
      <c r="BK273" s="225">
        <f>ROUND(I273*H273,2)</f>
        <v>0</v>
      </c>
      <c r="BL273" s="25" t="s">
        <v>175</v>
      </c>
      <c r="BM273" s="25" t="s">
        <v>669</v>
      </c>
    </row>
    <row r="274" s="11" customFormat="1" ht="29.88" customHeight="1">
      <c r="B274" s="200"/>
      <c r="D274" s="201" t="s">
        <v>69</v>
      </c>
      <c r="E274" s="211" t="s">
        <v>79</v>
      </c>
      <c r="F274" s="211" t="s">
        <v>301</v>
      </c>
      <c r="I274" s="203"/>
      <c r="J274" s="212">
        <f>BK274</f>
        <v>0</v>
      </c>
      <c r="L274" s="200"/>
      <c r="M274" s="205"/>
      <c r="N274" s="206"/>
      <c r="O274" s="206"/>
      <c r="P274" s="207">
        <f>SUM(P275:P317)</f>
        <v>0</v>
      </c>
      <c r="Q274" s="206"/>
      <c r="R274" s="207">
        <f>SUM(R275:R317)</f>
        <v>73.577101799999994</v>
      </c>
      <c r="S274" s="206"/>
      <c r="T274" s="208">
        <f>SUM(T275:T317)</f>
        <v>0</v>
      </c>
      <c r="AR274" s="201" t="s">
        <v>77</v>
      </c>
      <c r="AT274" s="209" t="s">
        <v>69</v>
      </c>
      <c r="AU274" s="209" t="s">
        <v>77</v>
      </c>
      <c r="AY274" s="201" t="s">
        <v>159</v>
      </c>
      <c r="BK274" s="210">
        <f>SUM(BK275:BK317)</f>
        <v>0</v>
      </c>
    </row>
    <row r="275" s="1" customFormat="1" ht="25.5" customHeight="1">
      <c r="B275" s="213"/>
      <c r="C275" s="214" t="s">
        <v>444</v>
      </c>
      <c r="D275" s="214" t="s">
        <v>162</v>
      </c>
      <c r="E275" s="215" t="s">
        <v>670</v>
      </c>
      <c r="F275" s="216" t="s">
        <v>671</v>
      </c>
      <c r="G275" s="217" t="s">
        <v>247</v>
      </c>
      <c r="H275" s="218">
        <v>6.2400000000000002</v>
      </c>
      <c r="I275" s="219"/>
      <c r="J275" s="220">
        <f>ROUND(I275*H275,2)</f>
        <v>0</v>
      </c>
      <c r="K275" s="216" t="s">
        <v>166</v>
      </c>
      <c r="L275" s="47"/>
      <c r="M275" s="221" t="s">
        <v>5</v>
      </c>
      <c r="N275" s="222" t="s">
        <v>41</v>
      </c>
      <c r="O275" s="48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AR275" s="25" t="s">
        <v>175</v>
      </c>
      <c r="AT275" s="25" t="s">
        <v>162</v>
      </c>
      <c r="AU275" s="25" t="s">
        <v>79</v>
      </c>
      <c r="AY275" s="25" t="s">
        <v>159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25" t="s">
        <v>77</v>
      </c>
      <c r="BK275" s="225">
        <f>ROUND(I275*H275,2)</f>
        <v>0</v>
      </c>
      <c r="BL275" s="25" t="s">
        <v>175</v>
      </c>
      <c r="BM275" s="25" t="s">
        <v>672</v>
      </c>
    </row>
    <row r="276" s="12" customFormat="1">
      <c r="B276" s="231"/>
      <c r="D276" s="232" t="s">
        <v>249</v>
      </c>
      <c r="E276" s="233" t="s">
        <v>5</v>
      </c>
      <c r="F276" s="234" t="s">
        <v>673</v>
      </c>
      <c r="H276" s="235">
        <v>6.2400000000000002</v>
      </c>
      <c r="I276" s="236"/>
      <c r="L276" s="231"/>
      <c r="M276" s="237"/>
      <c r="N276" s="238"/>
      <c r="O276" s="238"/>
      <c r="P276" s="238"/>
      <c r="Q276" s="238"/>
      <c r="R276" s="238"/>
      <c r="S276" s="238"/>
      <c r="T276" s="239"/>
      <c r="AT276" s="233" t="s">
        <v>249</v>
      </c>
      <c r="AU276" s="233" t="s">
        <v>79</v>
      </c>
      <c r="AV276" s="12" t="s">
        <v>79</v>
      </c>
      <c r="AW276" s="12" t="s">
        <v>34</v>
      </c>
      <c r="AX276" s="12" t="s">
        <v>70</v>
      </c>
      <c r="AY276" s="233" t="s">
        <v>159</v>
      </c>
    </row>
    <row r="277" s="13" customFormat="1">
      <c r="B277" s="240"/>
      <c r="D277" s="232" t="s">
        <v>249</v>
      </c>
      <c r="E277" s="241" t="s">
        <v>5</v>
      </c>
      <c r="F277" s="242" t="s">
        <v>251</v>
      </c>
      <c r="H277" s="243">
        <v>6.2400000000000002</v>
      </c>
      <c r="I277" s="244"/>
      <c r="L277" s="240"/>
      <c r="M277" s="245"/>
      <c r="N277" s="246"/>
      <c r="O277" s="246"/>
      <c r="P277" s="246"/>
      <c r="Q277" s="246"/>
      <c r="R277" s="246"/>
      <c r="S277" s="246"/>
      <c r="T277" s="247"/>
      <c r="AT277" s="241" t="s">
        <v>249</v>
      </c>
      <c r="AU277" s="241" t="s">
        <v>79</v>
      </c>
      <c r="AV277" s="13" t="s">
        <v>175</v>
      </c>
      <c r="AW277" s="13" t="s">
        <v>34</v>
      </c>
      <c r="AX277" s="13" t="s">
        <v>77</v>
      </c>
      <c r="AY277" s="241" t="s">
        <v>159</v>
      </c>
    </row>
    <row r="278" s="1" customFormat="1" ht="25.5" customHeight="1">
      <c r="B278" s="213"/>
      <c r="C278" s="214" t="s">
        <v>448</v>
      </c>
      <c r="D278" s="214" t="s">
        <v>162</v>
      </c>
      <c r="E278" s="215" t="s">
        <v>674</v>
      </c>
      <c r="F278" s="216" t="s">
        <v>675</v>
      </c>
      <c r="G278" s="217" t="s">
        <v>289</v>
      </c>
      <c r="H278" s="218">
        <v>52</v>
      </c>
      <c r="I278" s="219"/>
      <c r="J278" s="220">
        <f>ROUND(I278*H278,2)</f>
        <v>0</v>
      </c>
      <c r="K278" s="216" t="s">
        <v>166</v>
      </c>
      <c r="L278" s="47"/>
      <c r="M278" s="221" t="s">
        <v>5</v>
      </c>
      <c r="N278" s="222" t="s">
        <v>41</v>
      </c>
      <c r="O278" s="48"/>
      <c r="P278" s="223">
        <f>O278*H278</f>
        <v>0</v>
      </c>
      <c r="Q278" s="223">
        <v>0.00017000000000000001</v>
      </c>
      <c r="R278" s="223">
        <f>Q278*H278</f>
        <v>0.0088400000000000006</v>
      </c>
      <c r="S278" s="223">
        <v>0</v>
      </c>
      <c r="T278" s="224">
        <f>S278*H278</f>
        <v>0</v>
      </c>
      <c r="AR278" s="25" t="s">
        <v>175</v>
      </c>
      <c r="AT278" s="25" t="s">
        <v>162</v>
      </c>
      <c r="AU278" s="25" t="s">
        <v>79</v>
      </c>
      <c r="AY278" s="25" t="s">
        <v>159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25" t="s">
        <v>77</v>
      </c>
      <c r="BK278" s="225">
        <f>ROUND(I278*H278,2)</f>
        <v>0</v>
      </c>
      <c r="BL278" s="25" t="s">
        <v>175</v>
      </c>
      <c r="BM278" s="25" t="s">
        <v>676</v>
      </c>
    </row>
    <row r="279" s="1" customFormat="1" ht="16.5" customHeight="1">
      <c r="B279" s="213"/>
      <c r="C279" s="255" t="s">
        <v>452</v>
      </c>
      <c r="D279" s="255" t="s">
        <v>395</v>
      </c>
      <c r="E279" s="256" t="s">
        <v>677</v>
      </c>
      <c r="F279" s="257" t="s">
        <v>678</v>
      </c>
      <c r="G279" s="258" t="s">
        <v>289</v>
      </c>
      <c r="H279" s="259">
        <v>52</v>
      </c>
      <c r="I279" s="260"/>
      <c r="J279" s="261">
        <f>ROUND(I279*H279,2)</f>
        <v>0</v>
      </c>
      <c r="K279" s="257" t="s">
        <v>166</v>
      </c>
      <c r="L279" s="262"/>
      <c r="M279" s="263" t="s">
        <v>5</v>
      </c>
      <c r="N279" s="264" t="s">
        <v>41</v>
      </c>
      <c r="O279" s="48"/>
      <c r="P279" s="223">
        <f>O279*H279</f>
        <v>0</v>
      </c>
      <c r="Q279" s="223">
        <v>0.00020000000000000001</v>
      </c>
      <c r="R279" s="223">
        <f>Q279*H279</f>
        <v>0.010400000000000001</v>
      </c>
      <c r="S279" s="223">
        <v>0</v>
      </c>
      <c r="T279" s="224">
        <f>S279*H279</f>
        <v>0</v>
      </c>
      <c r="AR279" s="25" t="s">
        <v>194</v>
      </c>
      <c r="AT279" s="25" t="s">
        <v>395</v>
      </c>
      <c r="AU279" s="25" t="s">
        <v>79</v>
      </c>
      <c r="AY279" s="25" t="s">
        <v>159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25" t="s">
        <v>77</v>
      </c>
      <c r="BK279" s="225">
        <f>ROUND(I279*H279,2)</f>
        <v>0</v>
      </c>
      <c r="BL279" s="25" t="s">
        <v>175</v>
      </c>
      <c r="BM279" s="25" t="s">
        <v>679</v>
      </c>
    </row>
    <row r="280" s="1" customFormat="1" ht="16.5" customHeight="1">
      <c r="B280" s="213"/>
      <c r="C280" s="255" t="s">
        <v>458</v>
      </c>
      <c r="D280" s="255" t="s">
        <v>395</v>
      </c>
      <c r="E280" s="256" t="s">
        <v>680</v>
      </c>
      <c r="F280" s="257" t="s">
        <v>681</v>
      </c>
      <c r="G280" s="258" t="s">
        <v>289</v>
      </c>
      <c r="H280" s="259">
        <v>495</v>
      </c>
      <c r="I280" s="260"/>
      <c r="J280" s="261">
        <f>ROUND(I280*H280,2)</f>
        <v>0</v>
      </c>
      <c r="K280" s="257" t="s">
        <v>166</v>
      </c>
      <c r="L280" s="262"/>
      <c r="M280" s="263" t="s">
        <v>5</v>
      </c>
      <c r="N280" s="264" t="s">
        <v>41</v>
      </c>
      <c r="O280" s="48"/>
      <c r="P280" s="223">
        <f>O280*H280</f>
        <v>0</v>
      </c>
      <c r="Q280" s="223">
        <v>0.00040000000000000002</v>
      </c>
      <c r="R280" s="223">
        <f>Q280*H280</f>
        <v>0.19800000000000001</v>
      </c>
      <c r="S280" s="223">
        <v>0</v>
      </c>
      <c r="T280" s="224">
        <f>S280*H280</f>
        <v>0</v>
      </c>
      <c r="AR280" s="25" t="s">
        <v>194</v>
      </c>
      <c r="AT280" s="25" t="s">
        <v>395</v>
      </c>
      <c r="AU280" s="25" t="s">
        <v>79</v>
      </c>
      <c r="AY280" s="25" t="s">
        <v>159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5" t="s">
        <v>77</v>
      </c>
      <c r="BK280" s="225">
        <f>ROUND(I280*H280,2)</f>
        <v>0</v>
      </c>
      <c r="BL280" s="25" t="s">
        <v>175</v>
      </c>
      <c r="BM280" s="25" t="s">
        <v>682</v>
      </c>
    </row>
    <row r="281" s="12" customFormat="1">
      <c r="B281" s="231"/>
      <c r="D281" s="232" t="s">
        <v>249</v>
      </c>
      <c r="E281" s="233" t="s">
        <v>5</v>
      </c>
      <c r="F281" s="234" t="s">
        <v>683</v>
      </c>
      <c r="H281" s="235">
        <v>495</v>
      </c>
      <c r="I281" s="236"/>
      <c r="L281" s="231"/>
      <c r="M281" s="237"/>
      <c r="N281" s="238"/>
      <c r="O281" s="238"/>
      <c r="P281" s="238"/>
      <c r="Q281" s="238"/>
      <c r="R281" s="238"/>
      <c r="S281" s="238"/>
      <c r="T281" s="239"/>
      <c r="AT281" s="233" t="s">
        <v>249</v>
      </c>
      <c r="AU281" s="233" t="s">
        <v>79</v>
      </c>
      <c r="AV281" s="12" t="s">
        <v>79</v>
      </c>
      <c r="AW281" s="12" t="s">
        <v>34</v>
      </c>
      <c r="AX281" s="12" t="s">
        <v>70</v>
      </c>
      <c r="AY281" s="233" t="s">
        <v>159</v>
      </c>
    </row>
    <row r="282" s="13" customFormat="1">
      <c r="B282" s="240"/>
      <c r="D282" s="232" t="s">
        <v>249</v>
      </c>
      <c r="E282" s="241" t="s">
        <v>5</v>
      </c>
      <c r="F282" s="242" t="s">
        <v>251</v>
      </c>
      <c r="H282" s="243">
        <v>495</v>
      </c>
      <c r="I282" s="244"/>
      <c r="L282" s="240"/>
      <c r="M282" s="245"/>
      <c r="N282" s="246"/>
      <c r="O282" s="246"/>
      <c r="P282" s="246"/>
      <c r="Q282" s="246"/>
      <c r="R282" s="246"/>
      <c r="S282" s="246"/>
      <c r="T282" s="247"/>
      <c r="AT282" s="241" t="s">
        <v>249</v>
      </c>
      <c r="AU282" s="241" t="s">
        <v>79</v>
      </c>
      <c r="AV282" s="13" t="s">
        <v>175</v>
      </c>
      <c r="AW282" s="13" t="s">
        <v>34</v>
      </c>
      <c r="AX282" s="13" t="s">
        <v>77</v>
      </c>
      <c r="AY282" s="241" t="s">
        <v>159</v>
      </c>
    </row>
    <row r="283" s="1" customFormat="1" ht="16.5" customHeight="1">
      <c r="B283" s="213"/>
      <c r="C283" s="214" t="s">
        <v>466</v>
      </c>
      <c r="D283" s="214" t="s">
        <v>162</v>
      </c>
      <c r="E283" s="215" t="s">
        <v>684</v>
      </c>
      <c r="F283" s="216" t="s">
        <v>685</v>
      </c>
      <c r="G283" s="217" t="s">
        <v>247</v>
      </c>
      <c r="H283" s="218">
        <v>2.0800000000000001</v>
      </c>
      <c r="I283" s="219"/>
      <c r="J283" s="220">
        <f>ROUND(I283*H283,2)</f>
        <v>0</v>
      </c>
      <c r="K283" s="216" t="s">
        <v>166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175</v>
      </c>
      <c r="AT283" s="25" t="s">
        <v>162</v>
      </c>
      <c r="AU283" s="25" t="s">
        <v>79</v>
      </c>
      <c r="AY283" s="25" t="s">
        <v>159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175</v>
      </c>
      <c r="BM283" s="25" t="s">
        <v>686</v>
      </c>
    </row>
    <row r="284" s="12" customFormat="1">
      <c r="B284" s="231"/>
      <c r="D284" s="232" t="s">
        <v>249</v>
      </c>
      <c r="E284" s="233" t="s">
        <v>5</v>
      </c>
      <c r="F284" s="234" t="s">
        <v>687</v>
      </c>
      <c r="H284" s="235">
        <v>2.0800000000000001</v>
      </c>
      <c r="I284" s="236"/>
      <c r="L284" s="231"/>
      <c r="M284" s="237"/>
      <c r="N284" s="238"/>
      <c r="O284" s="238"/>
      <c r="P284" s="238"/>
      <c r="Q284" s="238"/>
      <c r="R284" s="238"/>
      <c r="S284" s="238"/>
      <c r="T284" s="239"/>
      <c r="AT284" s="233" t="s">
        <v>249</v>
      </c>
      <c r="AU284" s="233" t="s">
        <v>79</v>
      </c>
      <c r="AV284" s="12" t="s">
        <v>79</v>
      </c>
      <c r="AW284" s="12" t="s">
        <v>34</v>
      </c>
      <c r="AX284" s="12" t="s">
        <v>70</v>
      </c>
      <c r="AY284" s="233" t="s">
        <v>159</v>
      </c>
    </row>
    <row r="285" s="13" customFormat="1">
      <c r="B285" s="240"/>
      <c r="D285" s="232" t="s">
        <v>249</v>
      </c>
      <c r="E285" s="241" t="s">
        <v>5</v>
      </c>
      <c r="F285" s="242" t="s">
        <v>251</v>
      </c>
      <c r="H285" s="243">
        <v>2.0800000000000001</v>
      </c>
      <c r="I285" s="244"/>
      <c r="L285" s="240"/>
      <c r="M285" s="245"/>
      <c r="N285" s="246"/>
      <c r="O285" s="246"/>
      <c r="P285" s="246"/>
      <c r="Q285" s="246"/>
      <c r="R285" s="246"/>
      <c r="S285" s="246"/>
      <c r="T285" s="247"/>
      <c r="AT285" s="241" t="s">
        <v>249</v>
      </c>
      <c r="AU285" s="241" t="s">
        <v>79</v>
      </c>
      <c r="AV285" s="13" t="s">
        <v>175</v>
      </c>
      <c r="AW285" s="13" t="s">
        <v>34</v>
      </c>
      <c r="AX285" s="13" t="s">
        <v>77</v>
      </c>
      <c r="AY285" s="241" t="s">
        <v>159</v>
      </c>
    </row>
    <row r="286" s="1" customFormat="1" ht="16.5" customHeight="1">
      <c r="B286" s="213"/>
      <c r="C286" s="214" t="s">
        <v>470</v>
      </c>
      <c r="D286" s="214" t="s">
        <v>162</v>
      </c>
      <c r="E286" s="215" t="s">
        <v>688</v>
      </c>
      <c r="F286" s="216" t="s">
        <v>689</v>
      </c>
      <c r="G286" s="217" t="s">
        <v>404</v>
      </c>
      <c r="H286" s="218">
        <v>52</v>
      </c>
      <c r="I286" s="219"/>
      <c r="J286" s="220">
        <f>ROUND(I286*H286,2)</f>
        <v>0</v>
      </c>
      <c r="K286" s="216" t="s">
        <v>166</v>
      </c>
      <c r="L286" s="47"/>
      <c r="M286" s="221" t="s">
        <v>5</v>
      </c>
      <c r="N286" s="222" t="s">
        <v>41</v>
      </c>
      <c r="O286" s="48"/>
      <c r="P286" s="223">
        <f>O286*H286</f>
        <v>0</v>
      </c>
      <c r="Q286" s="223">
        <v>0.00116</v>
      </c>
      <c r="R286" s="223">
        <f>Q286*H286</f>
        <v>0.060319999999999999</v>
      </c>
      <c r="S286" s="223">
        <v>0</v>
      </c>
      <c r="T286" s="224">
        <f>S286*H286</f>
        <v>0</v>
      </c>
      <c r="AR286" s="25" t="s">
        <v>175</v>
      </c>
      <c r="AT286" s="25" t="s">
        <v>162</v>
      </c>
      <c r="AU286" s="25" t="s">
        <v>79</v>
      </c>
      <c r="AY286" s="25" t="s">
        <v>159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25" t="s">
        <v>77</v>
      </c>
      <c r="BK286" s="225">
        <f>ROUND(I286*H286,2)</f>
        <v>0</v>
      </c>
      <c r="BL286" s="25" t="s">
        <v>175</v>
      </c>
      <c r="BM286" s="25" t="s">
        <v>690</v>
      </c>
    </row>
    <row r="287" s="1" customFormat="1" ht="38.25" customHeight="1">
      <c r="B287" s="213"/>
      <c r="C287" s="214" t="s">
        <v>475</v>
      </c>
      <c r="D287" s="214" t="s">
        <v>162</v>
      </c>
      <c r="E287" s="215" t="s">
        <v>691</v>
      </c>
      <c r="F287" s="216" t="s">
        <v>692</v>
      </c>
      <c r="G287" s="217" t="s">
        <v>289</v>
      </c>
      <c r="H287" s="218">
        <v>450</v>
      </c>
      <c r="I287" s="219"/>
      <c r="J287" s="220">
        <f>ROUND(I287*H287,2)</f>
        <v>0</v>
      </c>
      <c r="K287" s="216" t="s">
        <v>166</v>
      </c>
      <c r="L287" s="47"/>
      <c r="M287" s="221" t="s">
        <v>5</v>
      </c>
      <c r="N287" s="222" t="s">
        <v>41</v>
      </c>
      <c r="O287" s="48"/>
      <c r="P287" s="223">
        <f>O287*H287</f>
        <v>0</v>
      </c>
      <c r="Q287" s="223">
        <v>0.00013999999999999999</v>
      </c>
      <c r="R287" s="223">
        <f>Q287*H287</f>
        <v>0.063</v>
      </c>
      <c r="S287" s="223">
        <v>0</v>
      </c>
      <c r="T287" s="224">
        <f>S287*H287</f>
        <v>0</v>
      </c>
      <c r="AR287" s="25" t="s">
        <v>175</v>
      </c>
      <c r="AT287" s="25" t="s">
        <v>162</v>
      </c>
      <c r="AU287" s="25" t="s">
        <v>79</v>
      </c>
      <c r="AY287" s="25" t="s">
        <v>159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25" t="s">
        <v>77</v>
      </c>
      <c r="BK287" s="225">
        <f>ROUND(I287*H287,2)</f>
        <v>0</v>
      </c>
      <c r="BL287" s="25" t="s">
        <v>175</v>
      </c>
      <c r="BM287" s="25" t="s">
        <v>693</v>
      </c>
    </row>
    <row r="288" s="14" customFormat="1">
      <c r="B288" s="248"/>
      <c r="D288" s="232" t="s">
        <v>249</v>
      </c>
      <c r="E288" s="249" t="s">
        <v>5</v>
      </c>
      <c r="F288" s="250" t="s">
        <v>694</v>
      </c>
      <c r="H288" s="249" t="s">
        <v>5</v>
      </c>
      <c r="I288" s="251"/>
      <c r="L288" s="248"/>
      <c r="M288" s="252"/>
      <c r="N288" s="253"/>
      <c r="O288" s="253"/>
      <c r="P288" s="253"/>
      <c r="Q288" s="253"/>
      <c r="R288" s="253"/>
      <c r="S288" s="253"/>
      <c r="T288" s="254"/>
      <c r="AT288" s="249" t="s">
        <v>249</v>
      </c>
      <c r="AU288" s="249" t="s">
        <v>79</v>
      </c>
      <c r="AV288" s="14" t="s">
        <v>77</v>
      </c>
      <c r="AW288" s="14" t="s">
        <v>34</v>
      </c>
      <c r="AX288" s="14" t="s">
        <v>70</v>
      </c>
      <c r="AY288" s="249" t="s">
        <v>159</v>
      </c>
    </row>
    <row r="289" s="12" customFormat="1">
      <c r="B289" s="231"/>
      <c r="D289" s="232" t="s">
        <v>249</v>
      </c>
      <c r="E289" s="233" t="s">
        <v>5</v>
      </c>
      <c r="F289" s="234" t="s">
        <v>695</v>
      </c>
      <c r="H289" s="235">
        <v>450</v>
      </c>
      <c r="I289" s="236"/>
      <c r="L289" s="231"/>
      <c r="M289" s="237"/>
      <c r="N289" s="238"/>
      <c r="O289" s="238"/>
      <c r="P289" s="238"/>
      <c r="Q289" s="238"/>
      <c r="R289" s="238"/>
      <c r="S289" s="238"/>
      <c r="T289" s="239"/>
      <c r="AT289" s="233" t="s">
        <v>249</v>
      </c>
      <c r="AU289" s="233" t="s">
        <v>79</v>
      </c>
      <c r="AV289" s="12" t="s">
        <v>79</v>
      </c>
      <c r="AW289" s="12" t="s">
        <v>34</v>
      </c>
      <c r="AX289" s="12" t="s">
        <v>70</v>
      </c>
      <c r="AY289" s="233" t="s">
        <v>159</v>
      </c>
    </row>
    <row r="290" s="13" customFormat="1">
      <c r="B290" s="240"/>
      <c r="D290" s="232" t="s">
        <v>249</v>
      </c>
      <c r="E290" s="241" t="s">
        <v>5</v>
      </c>
      <c r="F290" s="242" t="s">
        <v>251</v>
      </c>
      <c r="H290" s="243">
        <v>450</v>
      </c>
      <c r="I290" s="244"/>
      <c r="L290" s="240"/>
      <c r="M290" s="245"/>
      <c r="N290" s="246"/>
      <c r="O290" s="246"/>
      <c r="P290" s="246"/>
      <c r="Q290" s="246"/>
      <c r="R290" s="246"/>
      <c r="S290" s="246"/>
      <c r="T290" s="247"/>
      <c r="AT290" s="241" t="s">
        <v>249</v>
      </c>
      <c r="AU290" s="241" t="s">
        <v>79</v>
      </c>
      <c r="AV290" s="13" t="s">
        <v>175</v>
      </c>
      <c r="AW290" s="13" t="s">
        <v>34</v>
      </c>
      <c r="AX290" s="13" t="s">
        <v>77</v>
      </c>
      <c r="AY290" s="241" t="s">
        <v>159</v>
      </c>
    </row>
    <row r="291" s="1" customFormat="1" ht="25.5" customHeight="1">
      <c r="B291" s="213"/>
      <c r="C291" s="214" t="s">
        <v>696</v>
      </c>
      <c r="D291" s="214" t="s">
        <v>162</v>
      </c>
      <c r="E291" s="215" t="s">
        <v>302</v>
      </c>
      <c r="F291" s="216" t="s">
        <v>697</v>
      </c>
      <c r="G291" s="217" t="s">
        <v>247</v>
      </c>
      <c r="H291" s="218">
        <v>9.1699999999999999</v>
      </c>
      <c r="I291" s="219"/>
      <c r="J291" s="220">
        <f>ROUND(I291*H291,2)</f>
        <v>0</v>
      </c>
      <c r="K291" s="216" t="s">
        <v>166</v>
      </c>
      <c r="L291" s="47"/>
      <c r="M291" s="221" t="s">
        <v>5</v>
      </c>
      <c r="N291" s="222" t="s">
        <v>41</v>
      </c>
      <c r="O291" s="48"/>
      <c r="P291" s="223">
        <f>O291*H291</f>
        <v>0</v>
      </c>
      <c r="Q291" s="223">
        <v>2.2563399999999998</v>
      </c>
      <c r="R291" s="223">
        <f>Q291*H291</f>
        <v>20.690637799999998</v>
      </c>
      <c r="S291" s="223">
        <v>0</v>
      </c>
      <c r="T291" s="224">
        <f>S291*H291</f>
        <v>0</v>
      </c>
      <c r="AR291" s="25" t="s">
        <v>175</v>
      </c>
      <c r="AT291" s="25" t="s">
        <v>162</v>
      </c>
      <c r="AU291" s="25" t="s">
        <v>79</v>
      </c>
      <c r="AY291" s="25" t="s">
        <v>159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25" t="s">
        <v>77</v>
      </c>
      <c r="BK291" s="225">
        <f>ROUND(I291*H291,2)</f>
        <v>0</v>
      </c>
      <c r="BL291" s="25" t="s">
        <v>175</v>
      </c>
      <c r="BM291" s="25" t="s">
        <v>304</v>
      </c>
    </row>
    <row r="292" s="14" customFormat="1">
      <c r="B292" s="248"/>
      <c r="D292" s="232" t="s">
        <v>249</v>
      </c>
      <c r="E292" s="249" t="s">
        <v>5</v>
      </c>
      <c r="F292" s="250" t="s">
        <v>305</v>
      </c>
      <c r="H292" s="249" t="s">
        <v>5</v>
      </c>
      <c r="I292" s="251"/>
      <c r="L292" s="248"/>
      <c r="M292" s="252"/>
      <c r="N292" s="253"/>
      <c r="O292" s="253"/>
      <c r="P292" s="253"/>
      <c r="Q292" s="253"/>
      <c r="R292" s="253"/>
      <c r="S292" s="253"/>
      <c r="T292" s="254"/>
      <c r="AT292" s="249" t="s">
        <v>249</v>
      </c>
      <c r="AU292" s="249" t="s">
        <v>79</v>
      </c>
      <c r="AV292" s="14" t="s">
        <v>77</v>
      </c>
      <c r="AW292" s="14" t="s">
        <v>34</v>
      </c>
      <c r="AX292" s="14" t="s">
        <v>70</v>
      </c>
      <c r="AY292" s="249" t="s">
        <v>159</v>
      </c>
    </row>
    <row r="293" s="14" customFormat="1">
      <c r="B293" s="248"/>
      <c r="D293" s="232" t="s">
        <v>249</v>
      </c>
      <c r="E293" s="249" t="s">
        <v>5</v>
      </c>
      <c r="F293" s="250" t="s">
        <v>698</v>
      </c>
      <c r="H293" s="249" t="s">
        <v>5</v>
      </c>
      <c r="I293" s="251"/>
      <c r="L293" s="248"/>
      <c r="M293" s="252"/>
      <c r="N293" s="253"/>
      <c r="O293" s="253"/>
      <c r="P293" s="253"/>
      <c r="Q293" s="253"/>
      <c r="R293" s="253"/>
      <c r="S293" s="253"/>
      <c r="T293" s="254"/>
      <c r="AT293" s="249" t="s">
        <v>249</v>
      </c>
      <c r="AU293" s="249" t="s">
        <v>79</v>
      </c>
      <c r="AV293" s="14" t="s">
        <v>77</v>
      </c>
      <c r="AW293" s="14" t="s">
        <v>34</v>
      </c>
      <c r="AX293" s="14" t="s">
        <v>70</v>
      </c>
      <c r="AY293" s="249" t="s">
        <v>159</v>
      </c>
    </row>
    <row r="294" s="12" customFormat="1">
      <c r="B294" s="231"/>
      <c r="D294" s="232" t="s">
        <v>249</v>
      </c>
      <c r="E294" s="233" t="s">
        <v>5</v>
      </c>
      <c r="F294" s="234" t="s">
        <v>579</v>
      </c>
      <c r="H294" s="235">
        <v>4.0499999999999998</v>
      </c>
      <c r="I294" s="236"/>
      <c r="L294" s="231"/>
      <c r="M294" s="237"/>
      <c r="N294" s="238"/>
      <c r="O294" s="238"/>
      <c r="P294" s="238"/>
      <c r="Q294" s="238"/>
      <c r="R294" s="238"/>
      <c r="S294" s="238"/>
      <c r="T294" s="239"/>
      <c r="AT294" s="233" t="s">
        <v>249</v>
      </c>
      <c r="AU294" s="233" t="s">
        <v>79</v>
      </c>
      <c r="AV294" s="12" t="s">
        <v>79</v>
      </c>
      <c r="AW294" s="12" t="s">
        <v>34</v>
      </c>
      <c r="AX294" s="12" t="s">
        <v>70</v>
      </c>
      <c r="AY294" s="233" t="s">
        <v>159</v>
      </c>
    </row>
    <row r="295" s="14" customFormat="1">
      <c r="B295" s="248"/>
      <c r="D295" s="232" t="s">
        <v>249</v>
      </c>
      <c r="E295" s="249" t="s">
        <v>5</v>
      </c>
      <c r="F295" s="250" t="s">
        <v>699</v>
      </c>
      <c r="H295" s="249" t="s">
        <v>5</v>
      </c>
      <c r="I295" s="251"/>
      <c r="L295" s="248"/>
      <c r="M295" s="252"/>
      <c r="N295" s="253"/>
      <c r="O295" s="253"/>
      <c r="P295" s="253"/>
      <c r="Q295" s="253"/>
      <c r="R295" s="253"/>
      <c r="S295" s="253"/>
      <c r="T295" s="254"/>
      <c r="AT295" s="249" t="s">
        <v>249</v>
      </c>
      <c r="AU295" s="249" t="s">
        <v>79</v>
      </c>
      <c r="AV295" s="14" t="s">
        <v>77</v>
      </c>
      <c r="AW295" s="14" t="s">
        <v>34</v>
      </c>
      <c r="AX295" s="14" t="s">
        <v>70</v>
      </c>
      <c r="AY295" s="249" t="s">
        <v>159</v>
      </c>
    </row>
    <row r="296" s="12" customFormat="1">
      <c r="B296" s="231"/>
      <c r="D296" s="232" t="s">
        <v>249</v>
      </c>
      <c r="E296" s="233" t="s">
        <v>5</v>
      </c>
      <c r="F296" s="234" t="s">
        <v>582</v>
      </c>
      <c r="H296" s="235">
        <v>2.5600000000000001</v>
      </c>
      <c r="I296" s="236"/>
      <c r="L296" s="231"/>
      <c r="M296" s="237"/>
      <c r="N296" s="238"/>
      <c r="O296" s="238"/>
      <c r="P296" s="238"/>
      <c r="Q296" s="238"/>
      <c r="R296" s="238"/>
      <c r="S296" s="238"/>
      <c r="T296" s="239"/>
      <c r="AT296" s="233" t="s">
        <v>249</v>
      </c>
      <c r="AU296" s="233" t="s">
        <v>79</v>
      </c>
      <c r="AV296" s="12" t="s">
        <v>79</v>
      </c>
      <c r="AW296" s="12" t="s">
        <v>34</v>
      </c>
      <c r="AX296" s="12" t="s">
        <v>70</v>
      </c>
      <c r="AY296" s="233" t="s">
        <v>159</v>
      </c>
    </row>
    <row r="297" s="14" customFormat="1">
      <c r="B297" s="248"/>
      <c r="D297" s="232" t="s">
        <v>249</v>
      </c>
      <c r="E297" s="249" t="s">
        <v>5</v>
      </c>
      <c r="F297" s="250" t="s">
        <v>700</v>
      </c>
      <c r="H297" s="249" t="s">
        <v>5</v>
      </c>
      <c r="I297" s="251"/>
      <c r="L297" s="248"/>
      <c r="M297" s="252"/>
      <c r="N297" s="253"/>
      <c r="O297" s="253"/>
      <c r="P297" s="253"/>
      <c r="Q297" s="253"/>
      <c r="R297" s="253"/>
      <c r="S297" s="253"/>
      <c r="T297" s="254"/>
      <c r="AT297" s="249" t="s">
        <v>249</v>
      </c>
      <c r="AU297" s="249" t="s">
        <v>79</v>
      </c>
      <c r="AV297" s="14" t="s">
        <v>77</v>
      </c>
      <c r="AW297" s="14" t="s">
        <v>34</v>
      </c>
      <c r="AX297" s="14" t="s">
        <v>70</v>
      </c>
      <c r="AY297" s="249" t="s">
        <v>159</v>
      </c>
    </row>
    <row r="298" s="12" customFormat="1">
      <c r="B298" s="231"/>
      <c r="D298" s="232" t="s">
        <v>249</v>
      </c>
      <c r="E298" s="233" t="s">
        <v>5</v>
      </c>
      <c r="F298" s="234" t="s">
        <v>582</v>
      </c>
      <c r="H298" s="235">
        <v>2.5600000000000001</v>
      </c>
      <c r="I298" s="236"/>
      <c r="L298" s="231"/>
      <c r="M298" s="237"/>
      <c r="N298" s="238"/>
      <c r="O298" s="238"/>
      <c r="P298" s="238"/>
      <c r="Q298" s="238"/>
      <c r="R298" s="238"/>
      <c r="S298" s="238"/>
      <c r="T298" s="239"/>
      <c r="AT298" s="233" t="s">
        <v>249</v>
      </c>
      <c r="AU298" s="233" t="s">
        <v>79</v>
      </c>
      <c r="AV298" s="12" t="s">
        <v>79</v>
      </c>
      <c r="AW298" s="12" t="s">
        <v>34</v>
      </c>
      <c r="AX298" s="12" t="s">
        <v>70</v>
      </c>
      <c r="AY298" s="233" t="s">
        <v>159</v>
      </c>
    </row>
    <row r="299" s="13" customFormat="1">
      <c r="B299" s="240"/>
      <c r="D299" s="232" t="s">
        <v>249</v>
      </c>
      <c r="E299" s="241" t="s">
        <v>5</v>
      </c>
      <c r="F299" s="242" t="s">
        <v>251</v>
      </c>
      <c r="H299" s="243">
        <v>9.1699999999999999</v>
      </c>
      <c r="I299" s="244"/>
      <c r="L299" s="240"/>
      <c r="M299" s="245"/>
      <c r="N299" s="246"/>
      <c r="O299" s="246"/>
      <c r="P299" s="246"/>
      <c r="Q299" s="246"/>
      <c r="R299" s="246"/>
      <c r="S299" s="246"/>
      <c r="T299" s="247"/>
      <c r="AT299" s="241" t="s">
        <v>249</v>
      </c>
      <c r="AU299" s="241" t="s">
        <v>79</v>
      </c>
      <c r="AV299" s="13" t="s">
        <v>175</v>
      </c>
      <c r="AW299" s="13" t="s">
        <v>34</v>
      </c>
      <c r="AX299" s="13" t="s">
        <v>77</v>
      </c>
      <c r="AY299" s="241" t="s">
        <v>159</v>
      </c>
    </row>
    <row r="300" s="1" customFormat="1" ht="25.5" customHeight="1">
      <c r="B300" s="213"/>
      <c r="C300" s="214" t="s">
        <v>701</v>
      </c>
      <c r="D300" s="214" t="s">
        <v>162</v>
      </c>
      <c r="E300" s="215" t="s">
        <v>307</v>
      </c>
      <c r="F300" s="216" t="s">
        <v>308</v>
      </c>
      <c r="G300" s="217" t="s">
        <v>247</v>
      </c>
      <c r="H300" s="218">
        <v>17.600000000000001</v>
      </c>
      <c r="I300" s="219"/>
      <c r="J300" s="220">
        <f>ROUND(I300*H300,2)</f>
        <v>0</v>
      </c>
      <c r="K300" s="216" t="s">
        <v>166</v>
      </c>
      <c r="L300" s="47"/>
      <c r="M300" s="221" t="s">
        <v>5</v>
      </c>
      <c r="N300" s="222" t="s">
        <v>41</v>
      </c>
      <c r="O300" s="48"/>
      <c r="P300" s="223">
        <f>O300*H300</f>
        <v>0</v>
      </c>
      <c r="Q300" s="223">
        <v>2.45329</v>
      </c>
      <c r="R300" s="223">
        <f>Q300*H300</f>
        <v>43.177904000000005</v>
      </c>
      <c r="S300" s="223">
        <v>0</v>
      </c>
      <c r="T300" s="224">
        <f>S300*H300</f>
        <v>0</v>
      </c>
      <c r="AR300" s="25" t="s">
        <v>175</v>
      </c>
      <c r="AT300" s="25" t="s">
        <v>162</v>
      </c>
      <c r="AU300" s="25" t="s">
        <v>79</v>
      </c>
      <c r="AY300" s="25" t="s">
        <v>159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25" t="s">
        <v>77</v>
      </c>
      <c r="BK300" s="225">
        <f>ROUND(I300*H300,2)</f>
        <v>0</v>
      </c>
      <c r="BL300" s="25" t="s">
        <v>175</v>
      </c>
      <c r="BM300" s="25" t="s">
        <v>702</v>
      </c>
    </row>
    <row r="301" s="14" customFormat="1">
      <c r="B301" s="248"/>
      <c r="D301" s="232" t="s">
        <v>249</v>
      </c>
      <c r="E301" s="249" t="s">
        <v>5</v>
      </c>
      <c r="F301" s="250" t="s">
        <v>310</v>
      </c>
      <c r="H301" s="249" t="s">
        <v>5</v>
      </c>
      <c r="I301" s="251"/>
      <c r="L301" s="248"/>
      <c r="M301" s="252"/>
      <c r="N301" s="253"/>
      <c r="O301" s="253"/>
      <c r="P301" s="253"/>
      <c r="Q301" s="253"/>
      <c r="R301" s="253"/>
      <c r="S301" s="253"/>
      <c r="T301" s="254"/>
      <c r="AT301" s="249" t="s">
        <v>249</v>
      </c>
      <c r="AU301" s="249" t="s">
        <v>79</v>
      </c>
      <c r="AV301" s="14" t="s">
        <v>77</v>
      </c>
      <c r="AW301" s="14" t="s">
        <v>34</v>
      </c>
      <c r="AX301" s="14" t="s">
        <v>70</v>
      </c>
      <c r="AY301" s="249" t="s">
        <v>159</v>
      </c>
    </row>
    <row r="302" s="14" customFormat="1">
      <c r="B302" s="248"/>
      <c r="D302" s="232" t="s">
        <v>249</v>
      </c>
      <c r="E302" s="249" t="s">
        <v>5</v>
      </c>
      <c r="F302" s="250" t="s">
        <v>703</v>
      </c>
      <c r="H302" s="249" t="s">
        <v>5</v>
      </c>
      <c r="I302" s="251"/>
      <c r="L302" s="248"/>
      <c r="M302" s="252"/>
      <c r="N302" s="253"/>
      <c r="O302" s="253"/>
      <c r="P302" s="253"/>
      <c r="Q302" s="253"/>
      <c r="R302" s="253"/>
      <c r="S302" s="253"/>
      <c r="T302" s="254"/>
      <c r="AT302" s="249" t="s">
        <v>249</v>
      </c>
      <c r="AU302" s="249" t="s">
        <v>79</v>
      </c>
      <c r="AV302" s="14" t="s">
        <v>77</v>
      </c>
      <c r="AW302" s="14" t="s">
        <v>34</v>
      </c>
      <c r="AX302" s="14" t="s">
        <v>70</v>
      </c>
      <c r="AY302" s="249" t="s">
        <v>159</v>
      </c>
    </row>
    <row r="303" s="12" customFormat="1">
      <c r="B303" s="231"/>
      <c r="D303" s="232" t="s">
        <v>249</v>
      </c>
      <c r="E303" s="233" t="s">
        <v>5</v>
      </c>
      <c r="F303" s="234" t="s">
        <v>258</v>
      </c>
      <c r="H303" s="235">
        <v>3.2000000000000002</v>
      </c>
      <c r="I303" s="236"/>
      <c r="L303" s="231"/>
      <c r="M303" s="237"/>
      <c r="N303" s="238"/>
      <c r="O303" s="238"/>
      <c r="P303" s="238"/>
      <c r="Q303" s="238"/>
      <c r="R303" s="238"/>
      <c r="S303" s="238"/>
      <c r="T303" s="239"/>
      <c r="AT303" s="233" t="s">
        <v>249</v>
      </c>
      <c r="AU303" s="233" t="s">
        <v>79</v>
      </c>
      <c r="AV303" s="12" t="s">
        <v>79</v>
      </c>
      <c r="AW303" s="12" t="s">
        <v>34</v>
      </c>
      <c r="AX303" s="12" t="s">
        <v>70</v>
      </c>
      <c r="AY303" s="233" t="s">
        <v>159</v>
      </c>
    </row>
    <row r="304" s="14" customFormat="1">
      <c r="B304" s="248"/>
      <c r="D304" s="232" t="s">
        <v>249</v>
      </c>
      <c r="E304" s="249" t="s">
        <v>5</v>
      </c>
      <c r="F304" s="250" t="s">
        <v>704</v>
      </c>
      <c r="H304" s="249" t="s">
        <v>5</v>
      </c>
      <c r="I304" s="251"/>
      <c r="L304" s="248"/>
      <c r="M304" s="252"/>
      <c r="N304" s="253"/>
      <c r="O304" s="253"/>
      <c r="P304" s="253"/>
      <c r="Q304" s="253"/>
      <c r="R304" s="253"/>
      <c r="S304" s="253"/>
      <c r="T304" s="254"/>
      <c r="AT304" s="249" t="s">
        <v>249</v>
      </c>
      <c r="AU304" s="249" t="s">
        <v>79</v>
      </c>
      <c r="AV304" s="14" t="s">
        <v>77</v>
      </c>
      <c r="AW304" s="14" t="s">
        <v>34</v>
      </c>
      <c r="AX304" s="14" t="s">
        <v>70</v>
      </c>
      <c r="AY304" s="249" t="s">
        <v>159</v>
      </c>
    </row>
    <row r="305" s="12" customFormat="1">
      <c r="B305" s="231"/>
      <c r="D305" s="232" t="s">
        <v>249</v>
      </c>
      <c r="E305" s="233" t="s">
        <v>5</v>
      </c>
      <c r="F305" s="234" t="s">
        <v>583</v>
      </c>
      <c r="H305" s="235">
        <v>2</v>
      </c>
      <c r="I305" s="236"/>
      <c r="L305" s="231"/>
      <c r="M305" s="237"/>
      <c r="N305" s="238"/>
      <c r="O305" s="238"/>
      <c r="P305" s="238"/>
      <c r="Q305" s="238"/>
      <c r="R305" s="238"/>
      <c r="S305" s="238"/>
      <c r="T305" s="239"/>
      <c r="AT305" s="233" t="s">
        <v>249</v>
      </c>
      <c r="AU305" s="233" t="s">
        <v>79</v>
      </c>
      <c r="AV305" s="12" t="s">
        <v>79</v>
      </c>
      <c r="AW305" s="12" t="s">
        <v>34</v>
      </c>
      <c r="AX305" s="12" t="s">
        <v>70</v>
      </c>
      <c r="AY305" s="233" t="s">
        <v>159</v>
      </c>
    </row>
    <row r="306" s="14" customFormat="1">
      <c r="B306" s="248"/>
      <c r="D306" s="232" t="s">
        <v>249</v>
      </c>
      <c r="E306" s="249" t="s">
        <v>5</v>
      </c>
      <c r="F306" s="250" t="s">
        <v>705</v>
      </c>
      <c r="H306" s="249" t="s">
        <v>5</v>
      </c>
      <c r="I306" s="251"/>
      <c r="L306" s="248"/>
      <c r="M306" s="252"/>
      <c r="N306" s="253"/>
      <c r="O306" s="253"/>
      <c r="P306" s="253"/>
      <c r="Q306" s="253"/>
      <c r="R306" s="253"/>
      <c r="S306" s="253"/>
      <c r="T306" s="254"/>
      <c r="AT306" s="249" t="s">
        <v>249</v>
      </c>
      <c r="AU306" s="249" t="s">
        <v>79</v>
      </c>
      <c r="AV306" s="14" t="s">
        <v>77</v>
      </c>
      <c r="AW306" s="14" t="s">
        <v>34</v>
      </c>
      <c r="AX306" s="14" t="s">
        <v>70</v>
      </c>
      <c r="AY306" s="249" t="s">
        <v>159</v>
      </c>
    </row>
    <row r="307" s="12" customFormat="1">
      <c r="B307" s="231"/>
      <c r="D307" s="232" t="s">
        <v>249</v>
      </c>
      <c r="E307" s="233" t="s">
        <v>5</v>
      </c>
      <c r="F307" s="234" t="s">
        <v>586</v>
      </c>
      <c r="H307" s="235">
        <v>6.7999999999999998</v>
      </c>
      <c r="I307" s="236"/>
      <c r="L307" s="231"/>
      <c r="M307" s="237"/>
      <c r="N307" s="238"/>
      <c r="O307" s="238"/>
      <c r="P307" s="238"/>
      <c r="Q307" s="238"/>
      <c r="R307" s="238"/>
      <c r="S307" s="238"/>
      <c r="T307" s="239"/>
      <c r="AT307" s="233" t="s">
        <v>249</v>
      </c>
      <c r="AU307" s="233" t="s">
        <v>79</v>
      </c>
      <c r="AV307" s="12" t="s">
        <v>79</v>
      </c>
      <c r="AW307" s="12" t="s">
        <v>34</v>
      </c>
      <c r="AX307" s="12" t="s">
        <v>70</v>
      </c>
      <c r="AY307" s="233" t="s">
        <v>159</v>
      </c>
    </row>
    <row r="308" s="14" customFormat="1">
      <c r="B308" s="248"/>
      <c r="D308" s="232" t="s">
        <v>249</v>
      </c>
      <c r="E308" s="249" t="s">
        <v>5</v>
      </c>
      <c r="F308" s="250" t="s">
        <v>337</v>
      </c>
      <c r="H308" s="249" t="s">
        <v>5</v>
      </c>
      <c r="I308" s="251"/>
      <c r="L308" s="248"/>
      <c r="M308" s="252"/>
      <c r="N308" s="253"/>
      <c r="O308" s="253"/>
      <c r="P308" s="253"/>
      <c r="Q308" s="253"/>
      <c r="R308" s="253"/>
      <c r="S308" s="253"/>
      <c r="T308" s="254"/>
      <c r="AT308" s="249" t="s">
        <v>249</v>
      </c>
      <c r="AU308" s="249" t="s">
        <v>79</v>
      </c>
      <c r="AV308" s="14" t="s">
        <v>77</v>
      </c>
      <c r="AW308" s="14" t="s">
        <v>34</v>
      </c>
      <c r="AX308" s="14" t="s">
        <v>70</v>
      </c>
      <c r="AY308" s="249" t="s">
        <v>159</v>
      </c>
    </row>
    <row r="309" s="12" customFormat="1">
      <c r="B309" s="231"/>
      <c r="D309" s="232" t="s">
        <v>249</v>
      </c>
      <c r="E309" s="233" t="s">
        <v>5</v>
      </c>
      <c r="F309" s="234" t="s">
        <v>706</v>
      </c>
      <c r="H309" s="235">
        <v>5.5999999999999996</v>
      </c>
      <c r="I309" s="236"/>
      <c r="L309" s="231"/>
      <c r="M309" s="237"/>
      <c r="N309" s="238"/>
      <c r="O309" s="238"/>
      <c r="P309" s="238"/>
      <c r="Q309" s="238"/>
      <c r="R309" s="238"/>
      <c r="S309" s="238"/>
      <c r="T309" s="239"/>
      <c r="AT309" s="233" t="s">
        <v>249</v>
      </c>
      <c r="AU309" s="233" t="s">
        <v>79</v>
      </c>
      <c r="AV309" s="12" t="s">
        <v>79</v>
      </c>
      <c r="AW309" s="12" t="s">
        <v>34</v>
      </c>
      <c r="AX309" s="12" t="s">
        <v>70</v>
      </c>
      <c r="AY309" s="233" t="s">
        <v>159</v>
      </c>
    </row>
    <row r="310" s="13" customFormat="1">
      <c r="B310" s="240"/>
      <c r="D310" s="232" t="s">
        <v>249</v>
      </c>
      <c r="E310" s="241" t="s">
        <v>5</v>
      </c>
      <c r="F310" s="242" t="s">
        <v>251</v>
      </c>
      <c r="H310" s="243">
        <v>17.600000000000001</v>
      </c>
      <c r="I310" s="244"/>
      <c r="L310" s="240"/>
      <c r="M310" s="245"/>
      <c r="N310" s="246"/>
      <c r="O310" s="246"/>
      <c r="P310" s="246"/>
      <c r="Q310" s="246"/>
      <c r="R310" s="246"/>
      <c r="S310" s="246"/>
      <c r="T310" s="247"/>
      <c r="AT310" s="241" t="s">
        <v>249</v>
      </c>
      <c r="AU310" s="241" t="s">
        <v>79</v>
      </c>
      <c r="AV310" s="13" t="s">
        <v>175</v>
      </c>
      <c r="AW310" s="13" t="s">
        <v>34</v>
      </c>
      <c r="AX310" s="13" t="s">
        <v>77</v>
      </c>
      <c r="AY310" s="241" t="s">
        <v>159</v>
      </c>
    </row>
    <row r="311" s="1" customFormat="1" ht="25.5" customHeight="1">
      <c r="B311" s="213"/>
      <c r="C311" s="214" t="s">
        <v>493</v>
      </c>
      <c r="D311" s="214" t="s">
        <v>162</v>
      </c>
      <c r="E311" s="215" t="s">
        <v>707</v>
      </c>
      <c r="F311" s="216" t="s">
        <v>708</v>
      </c>
      <c r="G311" s="217" t="s">
        <v>289</v>
      </c>
      <c r="H311" s="218">
        <v>66</v>
      </c>
      <c r="I311" s="219"/>
      <c r="J311" s="220">
        <f>ROUND(I311*H311,2)</f>
        <v>0</v>
      </c>
      <c r="K311" s="216" t="s">
        <v>166</v>
      </c>
      <c r="L311" s="47"/>
      <c r="M311" s="221" t="s">
        <v>5</v>
      </c>
      <c r="N311" s="222" t="s">
        <v>41</v>
      </c>
      <c r="O311" s="48"/>
      <c r="P311" s="223">
        <f>O311*H311</f>
        <v>0</v>
      </c>
      <c r="Q311" s="223">
        <v>0.108</v>
      </c>
      <c r="R311" s="223">
        <f>Q311*H311</f>
        <v>7.1280000000000001</v>
      </c>
      <c r="S311" s="223">
        <v>0</v>
      </c>
      <c r="T311" s="224">
        <f>S311*H311</f>
        <v>0</v>
      </c>
      <c r="AR311" s="25" t="s">
        <v>175</v>
      </c>
      <c r="AT311" s="25" t="s">
        <v>162</v>
      </c>
      <c r="AU311" s="25" t="s">
        <v>79</v>
      </c>
      <c r="AY311" s="25" t="s">
        <v>159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25" t="s">
        <v>77</v>
      </c>
      <c r="BK311" s="225">
        <f>ROUND(I311*H311,2)</f>
        <v>0</v>
      </c>
      <c r="BL311" s="25" t="s">
        <v>175</v>
      </c>
      <c r="BM311" s="25" t="s">
        <v>709</v>
      </c>
    </row>
    <row r="312" s="14" customFormat="1">
      <c r="B312" s="248"/>
      <c r="D312" s="232" t="s">
        <v>249</v>
      </c>
      <c r="E312" s="249" t="s">
        <v>5</v>
      </c>
      <c r="F312" s="250" t="s">
        <v>710</v>
      </c>
      <c r="H312" s="249" t="s">
        <v>5</v>
      </c>
      <c r="I312" s="251"/>
      <c r="L312" s="248"/>
      <c r="M312" s="252"/>
      <c r="N312" s="253"/>
      <c r="O312" s="253"/>
      <c r="P312" s="253"/>
      <c r="Q312" s="253"/>
      <c r="R312" s="253"/>
      <c r="S312" s="253"/>
      <c r="T312" s="254"/>
      <c r="AT312" s="249" t="s">
        <v>249</v>
      </c>
      <c r="AU312" s="249" t="s">
        <v>79</v>
      </c>
      <c r="AV312" s="14" t="s">
        <v>77</v>
      </c>
      <c r="AW312" s="14" t="s">
        <v>34</v>
      </c>
      <c r="AX312" s="14" t="s">
        <v>70</v>
      </c>
      <c r="AY312" s="249" t="s">
        <v>159</v>
      </c>
    </row>
    <row r="313" s="12" customFormat="1">
      <c r="B313" s="231"/>
      <c r="D313" s="232" t="s">
        <v>249</v>
      </c>
      <c r="E313" s="233" t="s">
        <v>5</v>
      </c>
      <c r="F313" s="234" t="s">
        <v>508</v>
      </c>
      <c r="H313" s="235">
        <v>60</v>
      </c>
      <c r="I313" s="236"/>
      <c r="L313" s="231"/>
      <c r="M313" s="237"/>
      <c r="N313" s="238"/>
      <c r="O313" s="238"/>
      <c r="P313" s="238"/>
      <c r="Q313" s="238"/>
      <c r="R313" s="238"/>
      <c r="S313" s="238"/>
      <c r="T313" s="239"/>
      <c r="AT313" s="233" t="s">
        <v>249</v>
      </c>
      <c r="AU313" s="233" t="s">
        <v>79</v>
      </c>
      <c r="AV313" s="12" t="s">
        <v>79</v>
      </c>
      <c r="AW313" s="12" t="s">
        <v>34</v>
      </c>
      <c r="AX313" s="12" t="s">
        <v>70</v>
      </c>
      <c r="AY313" s="233" t="s">
        <v>159</v>
      </c>
    </row>
    <row r="314" s="14" customFormat="1">
      <c r="B314" s="248"/>
      <c r="D314" s="232" t="s">
        <v>249</v>
      </c>
      <c r="E314" s="249" t="s">
        <v>5</v>
      </c>
      <c r="F314" s="250" t="s">
        <v>711</v>
      </c>
      <c r="H314" s="249" t="s">
        <v>5</v>
      </c>
      <c r="I314" s="251"/>
      <c r="L314" s="248"/>
      <c r="M314" s="252"/>
      <c r="N314" s="253"/>
      <c r="O314" s="253"/>
      <c r="P314" s="253"/>
      <c r="Q314" s="253"/>
      <c r="R314" s="253"/>
      <c r="S314" s="253"/>
      <c r="T314" s="254"/>
      <c r="AT314" s="249" t="s">
        <v>249</v>
      </c>
      <c r="AU314" s="249" t="s">
        <v>79</v>
      </c>
      <c r="AV314" s="14" t="s">
        <v>77</v>
      </c>
      <c r="AW314" s="14" t="s">
        <v>34</v>
      </c>
      <c r="AX314" s="14" t="s">
        <v>70</v>
      </c>
      <c r="AY314" s="249" t="s">
        <v>159</v>
      </c>
    </row>
    <row r="315" s="12" customFormat="1">
      <c r="B315" s="231"/>
      <c r="D315" s="232" t="s">
        <v>249</v>
      </c>
      <c r="E315" s="233" t="s">
        <v>5</v>
      </c>
      <c r="F315" s="234" t="s">
        <v>184</v>
      </c>
      <c r="H315" s="235">
        <v>6</v>
      </c>
      <c r="I315" s="236"/>
      <c r="L315" s="231"/>
      <c r="M315" s="237"/>
      <c r="N315" s="238"/>
      <c r="O315" s="238"/>
      <c r="P315" s="238"/>
      <c r="Q315" s="238"/>
      <c r="R315" s="238"/>
      <c r="S315" s="238"/>
      <c r="T315" s="239"/>
      <c r="AT315" s="233" t="s">
        <v>249</v>
      </c>
      <c r="AU315" s="233" t="s">
        <v>79</v>
      </c>
      <c r="AV315" s="12" t="s">
        <v>79</v>
      </c>
      <c r="AW315" s="12" t="s">
        <v>34</v>
      </c>
      <c r="AX315" s="12" t="s">
        <v>70</v>
      </c>
      <c r="AY315" s="233" t="s">
        <v>159</v>
      </c>
    </row>
    <row r="316" s="13" customFormat="1">
      <c r="B316" s="240"/>
      <c r="D316" s="232" t="s">
        <v>249</v>
      </c>
      <c r="E316" s="241" t="s">
        <v>5</v>
      </c>
      <c r="F316" s="242" t="s">
        <v>251</v>
      </c>
      <c r="H316" s="243">
        <v>66</v>
      </c>
      <c r="I316" s="244"/>
      <c r="L316" s="240"/>
      <c r="M316" s="245"/>
      <c r="N316" s="246"/>
      <c r="O316" s="246"/>
      <c r="P316" s="246"/>
      <c r="Q316" s="246"/>
      <c r="R316" s="246"/>
      <c r="S316" s="246"/>
      <c r="T316" s="247"/>
      <c r="AT316" s="241" t="s">
        <v>249</v>
      </c>
      <c r="AU316" s="241" t="s">
        <v>79</v>
      </c>
      <c r="AV316" s="13" t="s">
        <v>175</v>
      </c>
      <c r="AW316" s="13" t="s">
        <v>34</v>
      </c>
      <c r="AX316" s="13" t="s">
        <v>77</v>
      </c>
      <c r="AY316" s="241" t="s">
        <v>159</v>
      </c>
    </row>
    <row r="317" s="1" customFormat="1" ht="16.5" customHeight="1">
      <c r="B317" s="213"/>
      <c r="C317" s="255" t="s">
        <v>712</v>
      </c>
      <c r="D317" s="255" t="s">
        <v>395</v>
      </c>
      <c r="E317" s="256" t="s">
        <v>713</v>
      </c>
      <c r="F317" s="257" t="s">
        <v>714</v>
      </c>
      <c r="G317" s="258" t="s">
        <v>398</v>
      </c>
      <c r="H317" s="259">
        <v>2</v>
      </c>
      <c r="I317" s="260"/>
      <c r="J317" s="261">
        <f>ROUND(I317*H317,2)</f>
        <v>0</v>
      </c>
      <c r="K317" s="257" t="s">
        <v>166</v>
      </c>
      <c r="L317" s="262"/>
      <c r="M317" s="263" t="s">
        <v>5</v>
      </c>
      <c r="N317" s="264" t="s">
        <v>41</v>
      </c>
      <c r="O317" s="48"/>
      <c r="P317" s="223">
        <f>O317*H317</f>
        <v>0</v>
      </c>
      <c r="Q317" s="223">
        <v>1.1200000000000001</v>
      </c>
      <c r="R317" s="223">
        <f>Q317*H317</f>
        <v>2.2400000000000002</v>
      </c>
      <c r="S317" s="223">
        <v>0</v>
      </c>
      <c r="T317" s="224">
        <f>S317*H317</f>
        <v>0</v>
      </c>
      <c r="AR317" s="25" t="s">
        <v>194</v>
      </c>
      <c r="AT317" s="25" t="s">
        <v>395</v>
      </c>
      <c r="AU317" s="25" t="s">
        <v>79</v>
      </c>
      <c r="AY317" s="25" t="s">
        <v>159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25" t="s">
        <v>77</v>
      </c>
      <c r="BK317" s="225">
        <f>ROUND(I317*H317,2)</f>
        <v>0</v>
      </c>
      <c r="BL317" s="25" t="s">
        <v>175</v>
      </c>
      <c r="BM317" s="25" t="s">
        <v>715</v>
      </c>
    </row>
    <row r="318" s="11" customFormat="1" ht="29.88" customHeight="1">
      <c r="B318" s="200"/>
      <c r="D318" s="201" t="s">
        <v>69</v>
      </c>
      <c r="E318" s="211" t="s">
        <v>93</v>
      </c>
      <c r="F318" s="211" t="s">
        <v>716</v>
      </c>
      <c r="I318" s="203"/>
      <c r="J318" s="212">
        <f>BK318</f>
        <v>0</v>
      </c>
      <c r="L318" s="200"/>
      <c r="M318" s="205"/>
      <c r="N318" s="206"/>
      <c r="O318" s="206"/>
      <c r="P318" s="207">
        <f>SUM(P319:P322)</f>
        <v>0</v>
      </c>
      <c r="Q318" s="206"/>
      <c r="R318" s="207">
        <f>SUM(R319:R322)</f>
        <v>8.0211915000000005</v>
      </c>
      <c r="S318" s="206"/>
      <c r="T318" s="208">
        <f>SUM(T319:T322)</f>
        <v>0</v>
      </c>
      <c r="AR318" s="201" t="s">
        <v>77</v>
      </c>
      <c r="AT318" s="209" t="s">
        <v>69</v>
      </c>
      <c r="AU318" s="209" t="s">
        <v>77</v>
      </c>
      <c r="AY318" s="201" t="s">
        <v>159</v>
      </c>
      <c r="BK318" s="210">
        <f>SUM(BK319:BK322)</f>
        <v>0</v>
      </c>
    </row>
    <row r="319" s="1" customFormat="1" ht="25.5" customHeight="1">
      <c r="B319" s="213"/>
      <c r="C319" s="214" t="s">
        <v>717</v>
      </c>
      <c r="D319" s="214" t="s">
        <v>162</v>
      </c>
      <c r="E319" s="215" t="s">
        <v>718</v>
      </c>
      <c r="F319" s="216" t="s">
        <v>719</v>
      </c>
      <c r="G319" s="217" t="s">
        <v>398</v>
      </c>
      <c r="H319" s="218">
        <v>12</v>
      </c>
      <c r="I319" s="219"/>
      <c r="J319" s="220">
        <f>ROUND(I319*H319,2)</f>
        <v>0</v>
      </c>
      <c r="K319" s="216" t="s">
        <v>166</v>
      </c>
      <c r="L319" s="47"/>
      <c r="M319" s="221" t="s">
        <v>5</v>
      </c>
      <c r="N319" s="222" t="s">
        <v>41</v>
      </c>
      <c r="O319" s="48"/>
      <c r="P319" s="223">
        <f>O319*H319</f>
        <v>0</v>
      </c>
      <c r="Q319" s="223">
        <v>0.082659999999999997</v>
      </c>
      <c r="R319" s="223">
        <f>Q319*H319</f>
        <v>0.99191999999999991</v>
      </c>
      <c r="S319" s="223">
        <v>0</v>
      </c>
      <c r="T319" s="224">
        <f>S319*H319</f>
        <v>0</v>
      </c>
      <c r="AR319" s="25" t="s">
        <v>175</v>
      </c>
      <c r="AT319" s="25" t="s">
        <v>162</v>
      </c>
      <c r="AU319" s="25" t="s">
        <v>79</v>
      </c>
      <c r="AY319" s="25" t="s">
        <v>159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25" t="s">
        <v>77</v>
      </c>
      <c r="BK319" s="225">
        <f>ROUND(I319*H319,2)</f>
        <v>0</v>
      </c>
      <c r="BL319" s="25" t="s">
        <v>175</v>
      </c>
      <c r="BM319" s="25" t="s">
        <v>720</v>
      </c>
    </row>
    <row r="320" s="1" customFormat="1" ht="16.5" customHeight="1">
      <c r="B320" s="213"/>
      <c r="C320" s="255" t="s">
        <v>721</v>
      </c>
      <c r="D320" s="255" t="s">
        <v>395</v>
      </c>
      <c r="E320" s="256" t="s">
        <v>722</v>
      </c>
      <c r="F320" s="257" t="s">
        <v>723</v>
      </c>
      <c r="G320" s="258" t="s">
        <v>398</v>
      </c>
      <c r="H320" s="259">
        <v>69.942999999999998</v>
      </c>
      <c r="I320" s="260"/>
      <c r="J320" s="261">
        <f>ROUND(I320*H320,2)</f>
        <v>0</v>
      </c>
      <c r="K320" s="257" t="s">
        <v>166</v>
      </c>
      <c r="L320" s="262"/>
      <c r="M320" s="263" t="s">
        <v>5</v>
      </c>
      <c r="N320" s="264" t="s">
        <v>41</v>
      </c>
      <c r="O320" s="48"/>
      <c r="P320" s="223">
        <f>O320*H320</f>
        <v>0</v>
      </c>
      <c r="Q320" s="223">
        <v>0.10050000000000001</v>
      </c>
      <c r="R320" s="223">
        <f>Q320*H320</f>
        <v>7.0292715000000001</v>
      </c>
      <c r="S320" s="223">
        <v>0</v>
      </c>
      <c r="T320" s="224">
        <f>S320*H320</f>
        <v>0</v>
      </c>
      <c r="AR320" s="25" t="s">
        <v>194</v>
      </c>
      <c r="AT320" s="25" t="s">
        <v>395</v>
      </c>
      <c r="AU320" s="25" t="s">
        <v>79</v>
      </c>
      <c r="AY320" s="25" t="s">
        <v>159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25" t="s">
        <v>77</v>
      </c>
      <c r="BK320" s="225">
        <f>ROUND(I320*H320,2)</f>
        <v>0</v>
      </c>
      <c r="BL320" s="25" t="s">
        <v>175</v>
      </c>
      <c r="BM320" s="25" t="s">
        <v>724</v>
      </c>
    </row>
    <row r="321" s="12" customFormat="1">
      <c r="B321" s="231"/>
      <c r="D321" s="232" t="s">
        <v>249</v>
      </c>
      <c r="E321" s="233" t="s">
        <v>5</v>
      </c>
      <c r="F321" s="234" t="s">
        <v>725</v>
      </c>
      <c r="H321" s="235">
        <v>69.942999999999998</v>
      </c>
      <c r="I321" s="236"/>
      <c r="L321" s="231"/>
      <c r="M321" s="237"/>
      <c r="N321" s="238"/>
      <c r="O321" s="238"/>
      <c r="P321" s="238"/>
      <c r="Q321" s="238"/>
      <c r="R321" s="238"/>
      <c r="S321" s="238"/>
      <c r="T321" s="239"/>
      <c r="AT321" s="233" t="s">
        <v>249</v>
      </c>
      <c r="AU321" s="233" t="s">
        <v>79</v>
      </c>
      <c r="AV321" s="12" t="s">
        <v>79</v>
      </c>
      <c r="AW321" s="12" t="s">
        <v>34</v>
      </c>
      <c r="AX321" s="12" t="s">
        <v>70</v>
      </c>
      <c r="AY321" s="233" t="s">
        <v>159</v>
      </c>
    </row>
    <row r="322" s="13" customFormat="1">
      <c r="B322" s="240"/>
      <c r="D322" s="232" t="s">
        <v>249</v>
      </c>
      <c r="E322" s="241" t="s">
        <v>5</v>
      </c>
      <c r="F322" s="242" t="s">
        <v>251</v>
      </c>
      <c r="H322" s="243">
        <v>69.942999999999998</v>
      </c>
      <c r="I322" s="244"/>
      <c r="L322" s="240"/>
      <c r="M322" s="245"/>
      <c r="N322" s="246"/>
      <c r="O322" s="246"/>
      <c r="P322" s="246"/>
      <c r="Q322" s="246"/>
      <c r="R322" s="246"/>
      <c r="S322" s="246"/>
      <c r="T322" s="247"/>
      <c r="AT322" s="241" t="s">
        <v>249</v>
      </c>
      <c r="AU322" s="241" t="s">
        <v>79</v>
      </c>
      <c r="AV322" s="13" t="s">
        <v>175</v>
      </c>
      <c r="AW322" s="13" t="s">
        <v>34</v>
      </c>
      <c r="AX322" s="13" t="s">
        <v>77</v>
      </c>
      <c r="AY322" s="241" t="s">
        <v>159</v>
      </c>
    </row>
    <row r="323" s="11" customFormat="1" ht="29.88" customHeight="1">
      <c r="B323" s="200"/>
      <c r="D323" s="201" t="s">
        <v>69</v>
      </c>
      <c r="E323" s="211" t="s">
        <v>175</v>
      </c>
      <c r="F323" s="211" t="s">
        <v>312</v>
      </c>
      <c r="I323" s="203"/>
      <c r="J323" s="212">
        <f>BK323</f>
        <v>0</v>
      </c>
      <c r="L323" s="200"/>
      <c r="M323" s="205"/>
      <c r="N323" s="206"/>
      <c r="O323" s="206"/>
      <c r="P323" s="207">
        <f>SUM(P324:P348)</f>
        <v>0</v>
      </c>
      <c r="Q323" s="206"/>
      <c r="R323" s="207">
        <f>SUM(R324:R348)</f>
        <v>327.56841500000002</v>
      </c>
      <c r="S323" s="206"/>
      <c r="T323" s="208">
        <f>SUM(T324:T348)</f>
        <v>0</v>
      </c>
      <c r="AR323" s="201" t="s">
        <v>77</v>
      </c>
      <c r="AT323" s="209" t="s">
        <v>69</v>
      </c>
      <c r="AU323" s="209" t="s">
        <v>77</v>
      </c>
      <c r="AY323" s="201" t="s">
        <v>159</v>
      </c>
      <c r="BK323" s="210">
        <f>SUM(BK324:BK348)</f>
        <v>0</v>
      </c>
    </row>
    <row r="324" s="1" customFormat="1" ht="25.5" customHeight="1">
      <c r="B324" s="213"/>
      <c r="C324" s="214" t="s">
        <v>726</v>
      </c>
      <c r="D324" s="214" t="s">
        <v>162</v>
      </c>
      <c r="E324" s="215" t="s">
        <v>727</v>
      </c>
      <c r="F324" s="216" t="s">
        <v>728</v>
      </c>
      <c r="G324" s="217" t="s">
        <v>247</v>
      </c>
      <c r="H324" s="218">
        <v>0.12</v>
      </c>
      <c r="I324" s="219"/>
      <c r="J324" s="220">
        <f>ROUND(I324*H324,2)</f>
        <v>0</v>
      </c>
      <c r="K324" s="216" t="s">
        <v>166</v>
      </c>
      <c r="L324" s="47"/>
      <c r="M324" s="221" t="s">
        <v>5</v>
      </c>
      <c r="N324" s="222" t="s">
        <v>41</v>
      </c>
      <c r="O324" s="48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AR324" s="25" t="s">
        <v>175</v>
      </c>
      <c r="AT324" s="25" t="s">
        <v>162</v>
      </c>
      <c r="AU324" s="25" t="s">
        <v>79</v>
      </c>
      <c r="AY324" s="25" t="s">
        <v>159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25" t="s">
        <v>77</v>
      </c>
      <c r="BK324" s="225">
        <f>ROUND(I324*H324,2)</f>
        <v>0</v>
      </c>
      <c r="BL324" s="25" t="s">
        <v>175</v>
      </c>
      <c r="BM324" s="25" t="s">
        <v>729</v>
      </c>
    </row>
    <row r="325" s="14" customFormat="1">
      <c r="B325" s="248"/>
      <c r="D325" s="232" t="s">
        <v>249</v>
      </c>
      <c r="E325" s="249" t="s">
        <v>5</v>
      </c>
      <c r="F325" s="250" t="s">
        <v>730</v>
      </c>
      <c r="H325" s="249" t="s">
        <v>5</v>
      </c>
      <c r="I325" s="251"/>
      <c r="L325" s="248"/>
      <c r="M325" s="252"/>
      <c r="N325" s="253"/>
      <c r="O325" s="253"/>
      <c r="P325" s="253"/>
      <c r="Q325" s="253"/>
      <c r="R325" s="253"/>
      <c r="S325" s="253"/>
      <c r="T325" s="254"/>
      <c r="AT325" s="249" t="s">
        <v>249</v>
      </c>
      <c r="AU325" s="249" t="s">
        <v>79</v>
      </c>
      <c r="AV325" s="14" t="s">
        <v>77</v>
      </c>
      <c r="AW325" s="14" t="s">
        <v>34</v>
      </c>
      <c r="AX325" s="14" t="s">
        <v>70</v>
      </c>
      <c r="AY325" s="249" t="s">
        <v>159</v>
      </c>
    </row>
    <row r="326" s="12" customFormat="1">
      <c r="B326" s="231"/>
      <c r="D326" s="232" t="s">
        <v>249</v>
      </c>
      <c r="E326" s="233" t="s">
        <v>5</v>
      </c>
      <c r="F326" s="234" t="s">
        <v>731</v>
      </c>
      <c r="H326" s="235">
        <v>0.12</v>
      </c>
      <c r="I326" s="236"/>
      <c r="L326" s="231"/>
      <c r="M326" s="237"/>
      <c r="N326" s="238"/>
      <c r="O326" s="238"/>
      <c r="P326" s="238"/>
      <c r="Q326" s="238"/>
      <c r="R326" s="238"/>
      <c r="S326" s="238"/>
      <c r="T326" s="239"/>
      <c r="AT326" s="233" t="s">
        <v>249</v>
      </c>
      <c r="AU326" s="233" t="s">
        <v>79</v>
      </c>
      <c r="AV326" s="12" t="s">
        <v>79</v>
      </c>
      <c r="AW326" s="12" t="s">
        <v>34</v>
      </c>
      <c r="AX326" s="12" t="s">
        <v>70</v>
      </c>
      <c r="AY326" s="233" t="s">
        <v>159</v>
      </c>
    </row>
    <row r="327" s="13" customFormat="1">
      <c r="B327" s="240"/>
      <c r="D327" s="232" t="s">
        <v>249</v>
      </c>
      <c r="E327" s="241" t="s">
        <v>5</v>
      </c>
      <c r="F327" s="242" t="s">
        <v>251</v>
      </c>
      <c r="H327" s="243">
        <v>0.12</v>
      </c>
      <c r="I327" s="244"/>
      <c r="L327" s="240"/>
      <c r="M327" s="245"/>
      <c r="N327" s="246"/>
      <c r="O327" s="246"/>
      <c r="P327" s="246"/>
      <c r="Q327" s="246"/>
      <c r="R327" s="246"/>
      <c r="S327" s="246"/>
      <c r="T327" s="247"/>
      <c r="AT327" s="241" t="s">
        <v>249</v>
      </c>
      <c r="AU327" s="241" t="s">
        <v>79</v>
      </c>
      <c r="AV327" s="13" t="s">
        <v>175</v>
      </c>
      <c r="AW327" s="13" t="s">
        <v>34</v>
      </c>
      <c r="AX327" s="13" t="s">
        <v>77</v>
      </c>
      <c r="AY327" s="241" t="s">
        <v>159</v>
      </c>
    </row>
    <row r="328" s="1" customFormat="1" ht="25.5" customHeight="1">
      <c r="B328" s="213"/>
      <c r="C328" s="214" t="s">
        <v>732</v>
      </c>
      <c r="D328" s="214" t="s">
        <v>162</v>
      </c>
      <c r="E328" s="215" t="s">
        <v>313</v>
      </c>
      <c r="F328" s="216" t="s">
        <v>314</v>
      </c>
      <c r="G328" s="217" t="s">
        <v>247</v>
      </c>
      <c r="H328" s="218">
        <v>15.82</v>
      </c>
      <c r="I328" s="219"/>
      <c r="J328" s="220">
        <f>ROUND(I328*H328,2)</f>
        <v>0</v>
      </c>
      <c r="K328" s="216" t="s">
        <v>166</v>
      </c>
      <c r="L328" s="47"/>
      <c r="M328" s="221" t="s">
        <v>5</v>
      </c>
      <c r="N328" s="222" t="s">
        <v>41</v>
      </c>
      <c r="O328" s="48"/>
      <c r="P328" s="223">
        <f>O328*H328</f>
        <v>0</v>
      </c>
      <c r="Q328" s="223">
        <v>0</v>
      </c>
      <c r="R328" s="223">
        <f>Q328*H328</f>
        <v>0</v>
      </c>
      <c r="S328" s="223">
        <v>0</v>
      </c>
      <c r="T328" s="224">
        <f>S328*H328</f>
        <v>0</v>
      </c>
      <c r="AR328" s="25" t="s">
        <v>175</v>
      </c>
      <c r="AT328" s="25" t="s">
        <v>162</v>
      </c>
      <c r="AU328" s="25" t="s">
        <v>79</v>
      </c>
      <c r="AY328" s="25" t="s">
        <v>159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25" t="s">
        <v>77</v>
      </c>
      <c r="BK328" s="225">
        <f>ROUND(I328*H328,2)</f>
        <v>0</v>
      </c>
      <c r="BL328" s="25" t="s">
        <v>175</v>
      </c>
      <c r="BM328" s="25" t="s">
        <v>315</v>
      </c>
    </row>
    <row r="329" s="14" customFormat="1">
      <c r="B329" s="248"/>
      <c r="D329" s="232" t="s">
        <v>249</v>
      </c>
      <c r="E329" s="249" t="s">
        <v>5</v>
      </c>
      <c r="F329" s="250" t="s">
        <v>316</v>
      </c>
      <c r="H329" s="249" t="s">
        <v>5</v>
      </c>
      <c r="I329" s="251"/>
      <c r="L329" s="248"/>
      <c r="M329" s="252"/>
      <c r="N329" s="253"/>
      <c r="O329" s="253"/>
      <c r="P329" s="253"/>
      <c r="Q329" s="253"/>
      <c r="R329" s="253"/>
      <c r="S329" s="253"/>
      <c r="T329" s="254"/>
      <c r="AT329" s="249" t="s">
        <v>249</v>
      </c>
      <c r="AU329" s="249" t="s">
        <v>79</v>
      </c>
      <c r="AV329" s="14" t="s">
        <v>77</v>
      </c>
      <c r="AW329" s="14" t="s">
        <v>34</v>
      </c>
      <c r="AX329" s="14" t="s">
        <v>70</v>
      </c>
      <c r="AY329" s="249" t="s">
        <v>159</v>
      </c>
    </row>
    <row r="330" s="14" customFormat="1">
      <c r="B330" s="248"/>
      <c r="D330" s="232" t="s">
        <v>249</v>
      </c>
      <c r="E330" s="249" t="s">
        <v>5</v>
      </c>
      <c r="F330" s="250" t="s">
        <v>733</v>
      </c>
      <c r="H330" s="249" t="s">
        <v>5</v>
      </c>
      <c r="I330" s="251"/>
      <c r="L330" s="248"/>
      <c r="M330" s="252"/>
      <c r="N330" s="253"/>
      <c r="O330" s="253"/>
      <c r="P330" s="253"/>
      <c r="Q330" s="253"/>
      <c r="R330" s="253"/>
      <c r="S330" s="253"/>
      <c r="T330" s="254"/>
      <c r="AT330" s="249" t="s">
        <v>249</v>
      </c>
      <c r="AU330" s="249" t="s">
        <v>79</v>
      </c>
      <c r="AV330" s="14" t="s">
        <v>77</v>
      </c>
      <c r="AW330" s="14" t="s">
        <v>34</v>
      </c>
      <c r="AX330" s="14" t="s">
        <v>70</v>
      </c>
      <c r="AY330" s="249" t="s">
        <v>159</v>
      </c>
    </row>
    <row r="331" s="12" customFormat="1">
      <c r="B331" s="231"/>
      <c r="D331" s="232" t="s">
        <v>249</v>
      </c>
      <c r="E331" s="233" t="s">
        <v>5</v>
      </c>
      <c r="F331" s="234" t="s">
        <v>734</v>
      </c>
      <c r="H331" s="235">
        <v>10.199999999999999</v>
      </c>
      <c r="I331" s="236"/>
      <c r="L331" s="231"/>
      <c r="M331" s="237"/>
      <c r="N331" s="238"/>
      <c r="O331" s="238"/>
      <c r="P331" s="238"/>
      <c r="Q331" s="238"/>
      <c r="R331" s="238"/>
      <c r="S331" s="238"/>
      <c r="T331" s="239"/>
      <c r="AT331" s="233" t="s">
        <v>249</v>
      </c>
      <c r="AU331" s="233" t="s">
        <v>79</v>
      </c>
      <c r="AV331" s="12" t="s">
        <v>79</v>
      </c>
      <c r="AW331" s="12" t="s">
        <v>34</v>
      </c>
      <c r="AX331" s="12" t="s">
        <v>70</v>
      </c>
      <c r="AY331" s="233" t="s">
        <v>159</v>
      </c>
    </row>
    <row r="332" s="14" customFormat="1">
      <c r="B332" s="248"/>
      <c r="D332" s="232" t="s">
        <v>249</v>
      </c>
      <c r="E332" s="249" t="s">
        <v>5</v>
      </c>
      <c r="F332" s="250" t="s">
        <v>735</v>
      </c>
      <c r="H332" s="249" t="s">
        <v>5</v>
      </c>
      <c r="I332" s="251"/>
      <c r="L332" s="248"/>
      <c r="M332" s="252"/>
      <c r="N332" s="253"/>
      <c r="O332" s="253"/>
      <c r="P332" s="253"/>
      <c r="Q332" s="253"/>
      <c r="R332" s="253"/>
      <c r="S332" s="253"/>
      <c r="T332" s="254"/>
      <c r="AT332" s="249" t="s">
        <v>249</v>
      </c>
      <c r="AU332" s="249" t="s">
        <v>79</v>
      </c>
      <c r="AV332" s="14" t="s">
        <v>77</v>
      </c>
      <c r="AW332" s="14" t="s">
        <v>34</v>
      </c>
      <c r="AX332" s="14" t="s">
        <v>70</v>
      </c>
      <c r="AY332" s="249" t="s">
        <v>159</v>
      </c>
    </row>
    <row r="333" s="12" customFormat="1">
      <c r="B333" s="231"/>
      <c r="D333" s="232" t="s">
        <v>249</v>
      </c>
      <c r="E333" s="233" t="s">
        <v>5</v>
      </c>
      <c r="F333" s="234" t="s">
        <v>736</v>
      </c>
      <c r="H333" s="235">
        <v>2.5600000000000001</v>
      </c>
      <c r="I333" s="236"/>
      <c r="L333" s="231"/>
      <c r="M333" s="237"/>
      <c r="N333" s="238"/>
      <c r="O333" s="238"/>
      <c r="P333" s="238"/>
      <c r="Q333" s="238"/>
      <c r="R333" s="238"/>
      <c r="S333" s="238"/>
      <c r="T333" s="239"/>
      <c r="AT333" s="233" t="s">
        <v>249</v>
      </c>
      <c r="AU333" s="233" t="s">
        <v>79</v>
      </c>
      <c r="AV333" s="12" t="s">
        <v>79</v>
      </c>
      <c r="AW333" s="12" t="s">
        <v>34</v>
      </c>
      <c r="AX333" s="12" t="s">
        <v>70</v>
      </c>
      <c r="AY333" s="233" t="s">
        <v>159</v>
      </c>
    </row>
    <row r="334" s="14" customFormat="1">
      <c r="B334" s="248"/>
      <c r="D334" s="232" t="s">
        <v>249</v>
      </c>
      <c r="E334" s="249" t="s">
        <v>5</v>
      </c>
      <c r="F334" s="250" t="s">
        <v>737</v>
      </c>
      <c r="H334" s="249" t="s">
        <v>5</v>
      </c>
      <c r="I334" s="251"/>
      <c r="L334" s="248"/>
      <c r="M334" s="252"/>
      <c r="N334" s="253"/>
      <c r="O334" s="253"/>
      <c r="P334" s="253"/>
      <c r="Q334" s="253"/>
      <c r="R334" s="253"/>
      <c r="S334" s="253"/>
      <c r="T334" s="254"/>
      <c r="AT334" s="249" t="s">
        <v>249</v>
      </c>
      <c r="AU334" s="249" t="s">
        <v>79</v>
      </c>
      <c r="AV334" s="14" t="s">
        <v>77</v>
      </c>
      <c r="AW334" s="14" t="s">
        <v>34</v>
      </c>
      <c r="AX334" s="14" t="s">
        <v>70</v>
      </c>
      <c r="AY334" s="249" t="s">
        <v>159</v>
      </c>
    </row>
    <row r="335" s="12" customFormat="1">
      <c r="B335" s="231"/>
      <c r="D335" s="232" t="s">
        <v>249</v>
      </c>
      <c r="E335" s="233" t="s">
        <v>5</v>
      </c>
      <c r="F335" s="234" t="s">
        <v>738</v>
      </c>
      <c r="H335" s="235">
        <v>3.0600000000000001</v>
      </c>
      <c r="I335" s="236"/>
      <c r="L335" s="231"/>
      <c r="M335" s="237"/>
      <c r="N335" s="238"/>
      <c r="O335" s="238"/>
      <c r="P335" s="238"/>
      <c r="Q335" s="238"/>
      <c r="R335" s="238"/>
      <c r="S335" s="238"/>
      <c r="T335" s="239"/>
      <c r="AT335" s="233" t="s">
        <v>249</v>
      </c>
      <c r="AU335" s="233" t="s">
        <v>79</v>
      </c>
      <c r="AV335" s="12" t="s">
        <v>79</v>
      </c>
      <c r="AW335" s="12" t="s">
        <v>34</v>
      </c>
      <c r="AX335" s="12" t="s">
        <v>70</v>
      </c>
      <c r="AY335" s="233" t="s">
        <v>159</v>
      </c>
    </row>
    <row r="336" s="13" customFormat="1">
      <c r="B336" s="240"/>
      <c r="D336" s="232" t="s">
        <v>249</v>
      </c>
      <c r="E336" s="241" t="s">
        <v>5</v>
      </c>
      <c r="F336" s="242" t="s">
        <v>251</v>
      </c>
      <c r="H336" s="243">
        <v>15.82</v>
      </c>
      <c r="I336" s="244"/>
      <c r="L336" s="240"/>
      <c r="M336" s="245"/>
      <c r="N336" s="246"/>
      <c r="O336" s="246"/>
      <c r="P336" s="246"/>
      <c r="Q336" s="246"/>
      <c r="R336" s="246"/>
      <c r="S336" s="246"/>
      <c r="T336" s="247"/>
      <c r="AT336" s="241" t="s">
        <v>249</v>
      </c>
      <c r="AU336" s="241" t="s">
        <v>79</v>
      </c>
      <c r="AV336" s="13" t="s">
        <v>175</v>
      </c>
      <c r="AW336" s="13" t="s">
        <v>34</v>
      </c>
      <c r="AX336" s="13" t="s">
        <v>77</v>
      </c>
      <c r="AY336" s="241" t="s">
        <v>159</v>
      </c>
    </row>
    <row r="337" s="1" customFormat="1" ht="25.5" customHeight="1">
      <c r="B337" s="213"/>
      <c r="C337" s="214" t="s">
        <v>739</v>
      </c>
      <c r="D337" s="214" t="s">
        <v>162</v>
      </c>
      <c r="E337" s="215" t="s">
        <v>319</v>
      </c>
      <c r="F337" s="216" t="s">
        <v>320</v>
      </c>
      <c r="G337" s="217" t="s">
        <v>279</v>
      </c>
      <c r="H337" s="218">
        <v>0.75</v>
      </c>
      <c r="I337" s="219"/>
      <c r="J337" s="220">
        <f>ROUND(I337*H337,2)</f>
        <v>0</v>
      </c>
      <c r="K337" s="216" t="s">
        <v>166</v>
      </c>
      <c r="L337" s="47"/>
      <c r="M337" s="221" t="s">
        <v>5</v>
      </c>
      <c r="N337" s="222" t="s">
        <v>41</v>
      </c>
      <c r="O337" s="48"/>
      <c r="P337" s="223">
        <f>O337*H337</f>
        <v>0</v>
      </c>
      <c r="Q337" s="223">
        <v>0.84758</v>
      </c>
      <c r="R337" s="223">
        <f>Q337*H337</f>
        <v>0.63568500000000006</v>
      </c>
      <c r="S337" s="223">
        <v>0</v>
      </c>
      <c r="T337" s="224">
        <f>S337*H337</f>
        <v>0</v>
      </c>
      <c r="AR337" s="25" t="s">
        <v>175</v>
      </c>
      <c r="AT337" s="25" t="s">
        <v>162</v>
      </c>
      <c r="AU337" s="25" t="s">
        <v>79</v>
      </c>
      <c r="AY337" s="25" t="s">
        <v>159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25" t="s">
        <v>77</v>
      </c>
      <c r="BK337" s="225">
        <f>ROUND(I337*H337,2)</f>
        <v>0</v>
      </c>
      <c r="BL337" s="25" t="s">
        <v>175</v>
      </c>
      <c r="BM337" s="25" t="s">
        <v>321</v>
      </c>
    </row>
    <row r="338" s="14" customFormat="1">
      <c r="B338" s="248"/>
      <c r="D338" s="232" t="s">
        <v>249</v>
      </c>
      <c r="E338" s="249" t="s">
        <v>5</v>
      </c>
      <c r="F338" s="250" t="s">
        <v>322</v>
      </c>
      <c r="H338" s="249" t="s">
        <v>5</v>
      </c>
      <c r="I338" s="251"/>
      <c r="L338" s="248"/>
      <c r="M338" s="252"/>
      <c r="N338" s="253"/>
      <c r="O338" s="253"/>
      <c r="P338" s="253"/>
      <c r="Q338" s="253"/>
      <c r="R338" s="253"/>
      <c r="S338" s="253"/>
      <c r="T338" s="254"/>
      <c r="AT338" s="249" t="s">
        <v>249</v>
      </c>
      <c r="AU338" s="249" t="s">
        <v>79</v>
      </c>
      <c r="AV338" s="14" t="s">
        <v>77</v>
      </c>
      <c r="AW338" s="14" t="s">
        <v>34</v>
      </c>
      <c r="AX338" s="14" t="s">
        <v>70</v>
      </c>
      <c r="AY338" s="249" t="s">
        <v>159</v>
      </c>
    </row>
    <row r="339" s="12" customFormat="1">
      <c r="B339" s="231"/>
      <c r="D339" s="232" t="s">
        <v>249</v>
      </c>
      <c r="E339" s="233" t="s">
        <v>5</v>
      </c>
      <c r="F339" s="234" t="s">
        <v>740</v>
      </c>
      <c r="H339" s="235">
        <v>0.75</v>
      </c>
      <c r="I339" s="236"/>
      <c r="L339" s="231"/>
      <c r="M339" s="237"/>
      <c r="N339" s="238"/>
      <c r="O339" s="238"/>
      <c r="P339" s="238"/>
      <c r="Q339" s="238"/>
      <c r="R339" s="238"/>
      <c r="S339" s="238"/>
      <c r="T339" s="239"/>
      <c r="AT339" s="233" t="s">
        <v>249</v>
      </c>
      <c r="AU339" s="233" t="s">
        <v>79</v>
      </c>
      <c r="AV339" s="12" t="s">
        <v>79</v>
      </c>
      <c r="AW339" s="12" t="s">
        <v>34</v>
      </c>
      <c r="AX339" s="12" t="s">
        <v>70</v>
      </c>
      <c r="AY339" s="233" t="s">
        <v>159</v>
      </c>
    </row>
    <row r="340" s="13" customFormat="1">
      <c r="B340" s="240"/>
      <c r="D340" s="232" t="s">
        <v>249</v>
      </c>
      <c r="E340" s="241" t="s">
        <v>5</v>
      </c>
      <c r="F340" s="242" t="s">
        <v>251</v>
      </c>
      <c r="H340" s="243">
        <v>0.75</v>
      </c>
      <c r="I340" s="244"/>
      <c r="L340" s="240"/>
      <c r="M340" s="245"/>
      <c r="N340" s="246"/>
      <c r="O340" s="246"/>
      <c r="P340" s="246"/>
      <c r="Q340" s="246"/>
      <c r="R340" s="246"/>
      <c r="S340" s="246"/>
      <c r="T340" s="247"/>
      <c r="AT340" s="241" t="s">
        <v>249</v>
      </c>
      <c r="AU340" s="241" t="s">
        <v>79</v>
      </c>
      <c r="AV340" s="13" t="s">
        <v>175</v>
      </c>
      <c r="AW340" s="13" t="s">
        <v>34</v>
      </c>
      <c r="AX340" s="13" t="s">
        <v>77</v>
      </c>
      <c r="AY340" s="241" t="s">
        <v>159</v>
      </c>
    </row>
    <row r="341" s="1" customFormat="1" ht="38.25" customHeight="1">
      <c r="B341" s="213"/>
      <c r="C341" s="214" t="s">
        <v>741</v>
      </c>
      <c r="D341" s="214" t="s">
        <v>162</v>
      </c>
      <c r="E341" s="215" t="s">
        <v>324</v>
      </c>
      <c r="F341" s="216" t="s">
        <v>325</v>
      </c>
      <c r="G341" s="217" t="s">
        <v>289</v>
      </c>
      <c r="H341" s="218">
        <v>349</v>
      </c>
      <c r="I341" s="219"/>
      <c r="J341" s="220">
        <f>ROUND(I341*H341,2)</f>
        <v>0</v>
      </c>
      <c r="K341" s="216" t="s">
        <v>166</v>
      </c>
      <c r="L341" s="47"/>
      <c r="M341" s="221" t="s">
        <v>5</v>
      </c>
      <c r="N341" s="222" t="s">
        <v>41</v>
      </c>
      <c r="O341" s="48"/>
      <c r="P341" s="223">
        <f>O341*H341</f>
        <v>0</v>
      </c>
      <c r="Q341" s="223">
        <v>0.93676999999999999</v>
      </c>
      <c r="R341" s="223">
        <f>Q341*H341</f>
        <v>326.93272999999999</v>
      </c>
      <c r="S341" s="223">
        <v>0</v>
      </c>
      <c r="T341" s="224">
        <f>S341*H341</f>
        <v>0</v>
      </c>
      <c r="AR341" s="25" t="s">
        <v>175</v>
      </c>
      <c r="AT341" s="25" t="s">
        <v>162</v>
      </c>
      <c r="AU341" s="25" t="s">
        <v>79</v>
      </c>
      <c r="AY341" s="25" t="s">
        <v>159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25" t="s">
        <v>77</v>
      </c>
      <c r="BK341" s="225">
        <f>ROUND(I341*H341,2)</f>
        <v>0</v>
      </c>
      <c r="BL341" s="25" t="s">
        <v>175</v>
      </c>
      <c r="BM341" s="25" t="s">
        <v>326</v>
      </c>
    </row>
    <row r="342" s="14" customFormat="1">
      <c r="B342" s="248"/>
      <c r="D342" s="232" t="s">
        <v>249</v>
      </c>
      <c r="E342" s="249" t="s">
        <v>5</v>
      </c>
      <c r="F342" s="250" t="s">
        <v>742</v>
      </c>
      <c r="H342" s="249" t="s">
        <v>5</v>
      </c>
      <c r="I342" s="251"/>
      <c r="L342" s="248"/>
      <c r="M342" s="252"/>
      <c r="N342" s="253"/>
      <c r="O342" s="253"/>
      <c r="P342" s="253"/>
      <c r="Q342" s="253"/>
      <c r="R342" s="253"/>
      <c r="S342" s="253"/>
      <c r="T342" s="254"/>
      <c r="AT342" s="249" t="s">
        <v>249</v>
      </c>
      <c r="AU342" s="249" t="s">
        <v>79</v>
      </c>
      <c r="AV342" s="14" t="s">
        <v>77</v>
      </c>
      <c r="AW342" s="14" t="s">
        <v>34</v>
      </c>
      <c r="AX342" s="14" t="s">
        <v>70</v>
      </c>
      <c r="AY342" s="249" t="s">
        <v>159</v>
      </c>
    </row>
    <row r="343" s="12" customFormat="1">
      <c r="B343" s="231"/>
      <c r="D343" s="232" t="s">
        <v>249</v>
      </c>
      <c r="E343" s="233" t="s">
        <v>5</v>
      </c>
      <c r="F343" s="234" t="s">
        <v>743</v>
      </c>
      <c r="H343" s="235">
        <v>239</v>
      </c>
      <c r="I343" s="236"/>
      <c r="L343" s="231"/>
      <c r="M343" s="237"/>
      <c r="N343" s="238"/>
      <c r="O343" s="238"/>
      <c r="P343" s="238"/>
      <c r="Q343" s="238"/>
      <c r="R343" s="238"/>
      <c r="S343" s="238"/>
      <c r="T343" s="239"/>
      <c r="AT343" s="233" t="s">
        <v>249</v>
      </c>
      <c r="AU343" s="233" t="s">
        <v>79</v>
      </c>
      <c r="AV343" s="12" t="s">
        <v>79</v>
      </c>
      <c r="AW343" s="12" t="s">
        <v>34</v>
      </c>
      <c r="AX343" s="12" t="s">
        <v>70</v>
      </c>
      <c r="AY343" s="233" t="s">
        <v>159</v>
      </c>
    </row>
    <row r="344" s="14" customFormat="1">
      <c r="B344" s="248"/>
      <c r="D344" s="232" t="s">
        <v>249</v>
      </c>
      <c r="E344" s="249" t="s">
        <v>5</v>
      </c>
      <c r="F344" s="250" t="s">
        <v>744</v>
      </c>
      <c r="H344" s="249" t="s">
        <v>5</v>
      </c>
      <c r="I344" s="251"/>
      <c r="L344" s="248"/>
      <c r="M344" s="252"/>
      <c r="N344" s="253"/>
      <c r="O344" s="253"/>
      <c r="P344" s="253"/>
      <c r="Q344" s="253"/>
      <c r="R344" s="253"/>
      <c r="S344" s="253"/>
      <c r="T344" s="254"/>
      <c r="AT344" s="249" t="s">
        <v>249</v>
      </c>
      <c r="AU344" s="249" t="s">
        <v>79</v>
      </c>
      <c r="AV344" s="14" t="s">
        <v>77</v>
      </c>
      <c r="AW344" s="14" t="s">
        <v>34</v>
      </c>
      <c r="AX344" s="14" t="s">
        <v>70</v>
      </c>
      <c r="AY344" s="249" t="s">
        <v>159</v>
      </c>
    </row>
    <row r="345" s="12" customFormat="1">
      <c r="B345" s="231"/>
      <c r="D345" s="232" t="s">
        <v>249</v>
      </c>
      <c r="E345" s="233" t="s">
        <v>5</v>
      </c>
      <c r="F345" s="234" t="s">
        <v>508</v>
      </c>
      <c r="H345" s="235">
        <v>60</v>
      </c>
      <c r="I345" s="236"/>
      <c r="L345" s="231"/>
      <c r="M345" s="237"/>
      <c r="N345" s="238"/>
      <c r="O345" s="238"/>
      <c r="P345" s="238"/>
      <c r="Q345" s="238"/>
      <c r="R345" s="238"/>
      <c r="S345" s="238"/>
      <c r="T345" s="239"/>
      <c r="AT345" s="233" t="s">
        <v>249</v>
      </c>
      <c r="AU345" s="233" t="s">
        <v>79</v>
      </c>
      <c r="AV345" s="12" t="s">
        <v>79</v>
      </c>
      <c r="AW345" s="12" t="s">
        <v>34</v>
      </c>
      <c r="AX345" s="12" t="s">
        <v>70</v>
      </c>
      <c r="AY345" s="233" t="s">
        <v>159</v>
      </c>
    </row>
    <row r="346" s="14" customFormat="1">
      <c r="B346" s="248"/>
      <c r="D346" s="232" t="s">
        <v>249</v>
      </c>
      <c r="E346" s="249" t="s">
        <v>5</v>
      </c>
      <c r="F346" s="250" t="s">
        <v>745</v>
      </c>
      <c r="H346" s="249" t="s">
        <v>5</v>
      </c>
      <c r="I346" s="251"/>
      <c r="L346" s="248"/>
      <c r="M346" s="252"/>
      <c r="N346" s="253"/>
      <c r="O346" s="253"/>
      <c r="P346" s="253"/>
      <c r="Q346" s="253"/>
      <c r="R346" s="253"/>
      <c r="S346" s="253"/>
      <c r="T346" s="254"/>
      <c r="AT346" s="249" t="s">
        <v>249</v>
      </c>
      <c r="AU346" s="249" t="s">
        <v>79</v>
      </c>
      <c r="AV346" s="14" t="s">
        <v>77</v>
      </c>
      <c r="AW346" s="14" t="s">
        <v>34</v>
      </c>
      <c r="AX346" s="14" t="s">
        <v>70</v>
      </c>
      <c r="AY346" s="249" t="s">
        <v>159</v>
      </c>
    </row>
    <row r="347" s="12" customFormat="1">
      <c r="B347" s="231"/>
      <c r="D347" s="232" t="s">
        <v>249</v>
      </c>
      <c r="E347" s="233" t="s">
        <v>5</v>
      </c>
      <c r="F347" s="234" t="s">
        <v>739</v>
      </c>
      <c r="H347" s="235">
        <v>50</v>
      </c>
      <c r="I347" s="236"/>
      <c r="L347" s="231"/>
      <c r="M347" s="237"/>
      <c r="N347" s="238"/>
      <c r="O347" s="238"/>
      <c r="P347" s="238"/>
      <c r="Q347" s="238"/>
      <c r="R347" s="238"/>
      <c r="S347" s="238"/>
      <c r="T347" s="239"/>
      <c r="AT347" s="233" t="s">
        <v>249</v>
      </c>
      <c r="AU347" s="233" t="s">
        <v>79</v>
      </c>
      <c r="AV347" s="12" t="s">
        <v>79</v>
      </c>
      <c r="AW347" s="12" t="s">
        <v>34</v>
      </c>
      <c r="AX347" s="12" t="s">
        <v>70</v>
      </c>
      <c r="AY347" s="233" t="s">
        <v>159</v>
      </c>
    </row>
    <row r="348" s="13" customFormat="1">
      <c r="B348" s="240"/>
      <c r="D348" s="232" t="s">
        <v>249</v>
      </c>
      <c r="E348" s="241" t="s">
        <v>5</v>
      </c>
      <c r="F348" s="242" t="s">
        <v>251</v>
      </c>
      <c r="H348" s="243">
        <v>349</v>
      </c>
      <c r="I348" s="244"/>
      <c r="L348" s="240"/>
      <c r="M348" s="245"/>
      <c r="N348" s="246"/>
      <c r="O348" s="246"/>
      <c r="P348" s="246"/>
      <c r="Q348" s="246"/>
      <c r="R348" s="246"/>
      <c r="S348" s="246"/>
      <c r="T348" s="247"/>
      <c r="AT348" s="241" t="s">
        <v>249</v>
      </c>
      <c r="AU348" s="241" t="s">
        <v>79</v>
      </c>
      <c r="AV348" s="13" t="s">
        <v>175</v>
      </c>
      <c r="AW348" s="13" t="s">
        <v>34</v>
      </c>
      <c r="AX348" s="13" t="s">
        <v>77</v>
      </c>
      <c r="AY348" s="241" t="s">
        <v>159</v>
      </c>
    </row>
    <row r="349" s="11" customFormat="1" ht="29.88" customHeight="1">
      <c r="B349" s="200"/>
      <c r="D349" s="201" t="s">
        <v>69</v>
      </c>
      <c r="E349" s="211" t="s">
        <v>158</v>
      </c>
      <c r="F349" s="211" t="s">
        <v>329</v>
      </c>
      <c r="I349" s="203"/>
      <c r="J349" s="212">
        <f>BK349</f>
        <v>0</v>
      </c>
      <c r="L349" s="200"/>
      <c r="M349" s="205"/>
      <c r="N349" s="206"/>
      <c r="O349" s="206"/>
      <c r="P349" s="207">
        <f>SUM(P350:P432)</f>
        <v>0</v>
      </c>
      <c r="Q349" s="206"/>
      <c r="R349" s="207">
        <f>SUM(R350:R432)</f>
        <v>421.16679999999997</v>
      </c>
      <c r="S349" s="206"/>
      <c r="T349" s="208">
        <f>SUM(T350:T432)</f>
        <v>0</v>
      </c>
      <c r="AR349" s="201" t="s">
        <v>77</v>
      </c>
      <c r="AT349" s="209" t="s">
        <v>69</v>
      </c>
      <c r="AU349" s="209" t="s">
        <v>77</v>
      </c>
      <c r="AY349" s="201" t="s">
        <v>159</v>
      </c>
      <c r="BK349" s="210">
        <f>SUM(BK350:BK432)</f>
        <v>0</v>
      </c>
    </row>
    <row r="350" s="1" customFormat="1" ht="25.5" customHeight="1">
      <c r="B350" s="213"/>
      <c r="C350" s="214" t="s">
        <v>746</v>
      </c>
      <c r="D350" s="214" t="s">
        <v>162</v>
      </c>
      <c r="E350" s="215" t="s">
        <v>331</v>
      </c>
      <c r="F350" s="216" t="s">
        <v>332</v>
      </c>
      <c r="G350" s="217" t="s">
        <v>289</v>
      </c>
      <c r="H350" s="218">
        <v>90.900000000000006</v>
      </c>
      <c r="I350" s="219"/>
      <c r="J350" s="220">
        <f>ROUND(I350*H350,2)</f>
        <v>0</v>
      </c>
      <c r="K350" s="216" t="s">
        <v>166</v>
      </c>
      <c r="L350" s="47"/>
      <c r="M350" s="221" t="s">
        <v>5</v>
      </c>
      <c r="N350" s="222" t="s">
        <v>41</v>
      </c>
      <c r="O350" s="48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AR350" s="25" t="s">
        <v>175</v>
      </c>
      <c r="AT350" s="25" t="s">
        <v>162</v>
      </c>
      <c r="AU350" s="25" t="s">
        <v>79</v>
      </c>
      <c r="AY350" s="25" t="s">
        <v>159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25" t="s">
        <v>77</v>
      </c>
      <c r="BK350" s="225">
        <f>ROUND(I350*H350,2)</f>
        <v>0</v>
      </c>
      <c r="BL350" s="25" t="s">
        <v>175</v>
      </c>
      <c r="BM350" s="25" t="s">
        <v>333</v>
      </c>
    </row>
    <row r="351" s="14" customFormat="1">
      <c r="B351" s="248"/>
      <c r="D351" s="232" t="s">
        <v>249</v>
      </c>
      <c r="E351" s="249" t="s">
        <v>5</v>
      </c>
      <c r="F351" s="250" t="s">
        <v>334</v>
      </c>
      <c r="H351" s="249" t="s">
        <v>5</v>
      </c>
      <c r="I351" s="251"/>
      <c r="L351" s="248"/>
      <c r="M351" s="252"/>
      <c r="N351" s="253"/>
      <c r="O351" s="253"/>
      <c r="P351" s="253"/>
      <c r="Q351" s="253"/>
      <c r="R351" s="253"/>
      <c r="S351" s="253"/>
      <c r="T351" s="254"/>
      <c r="AT351" s="249" t="s">
        <v>249</v>
      </c>
      <c r="AU351" s="249" t="s">
        <v>79</v>
      </c>
      <c r="AV351" s="14" t="s">
        <v>77</v>
      </c>
      <c r="AW351" s="14" t="s">
        <v>34</v>
      </c>
      <c r="AX351" s="14" t="s">
        <v>70</v>
      </c>
      <c r="AY351" s="249" t="s">
        <v>159</v>
      </c>
    </row>
    <row r="352" s="14" customFormat="1">
      <c r="B352" s="248"/>
      <c r="D352" s="232" t="s">
        <v>249</v>
      </c>
      <c r="E352" s="249" t="s">
        <v>5</v>
      </c>
      <c r="F352" s="250" t="s">
        <v>733</v>
      </c>
      <c r="H352" s="249" t="s">
        <v>5</v>
      </c>
      <c r="I352" s="251"/>
      <c r="L352" s="248"/>
      <c r="M352" s="252"/>
      <c r="N352" s="253"/>
      <c r="O352" s="253"/>
      <c r="P352" s="253"/>
      <c r="Q352" s="253"/>
      <c r="R352" s="253"/>
      <c r="S352" s="253"/>
      <c r="T352" s="254"/>
      <c r="AT352" s="249" t="s">
        <v>249</v>
      </c>
      <c r="AU352" s="249" t="s">
        <v>79</v>
      </c>
      <c r="AV352" s="14" t="s">
        <v>77</v>
      </c>
      <c r="AW352" s="14" t="s">
        <v>34</v>
      </c>
      <c r="AX352" s="14" t="s">
        <v>70</v>
      </c>
      <c r="AY352" s="249" t="s">
        <v>159</v>
      </c>
    </row>
    <row r="353" s="12" customFormat="1">
      <c r="B353" s="231"/>
      <c r="D353" s="232" t="s">
        <v>249</v>
      </c>
      <c r="E353" s="233" t="s">
        <v>5</v>
      </c>
      <c r="F353" s="234" t="s">
        <v>747</v>
      </c>
      <c r="H353" s="235">
        <v>51</v>
      </c>
      <c r="I353" s="236"/>
      <c r="L353" s="231"/>
      <c r="M353" s="237"/>
      <c r="N353" s="238"/>
      <c r="O353" s="238"/>
      <c r="P353" s="238"/>
      <c r="Q353" s="238"/>
      <c r="R353" s="238"/>
      <c r="S353" s="238"/>
      <c r="T353" s="239"/>
      <c r="AT353" s="233" t="s">
        <v>249</v>
      </c>
      <c r="AU353" s="233" t="s">
        <v>79</v>
      </c>
      <c r="AV353" s="12" t="s">
        <v>79</v>
      </c>
      <c r="AW353" s="12" t="s">
        <v>34</v>
      </c>
      <c r="AX353" s="12" t="s">
        <v>70</v>
      </c>
      <c r="AY353" s="233" t="s">
        <v>159</v>
      </c>
    </row>
    <row r="354" s="12" customFormat="1">
      <c r="B354" s="231"/>
      <c r="D354" s="232" t="s">
        <v>249</v>
      </c>
      <c r="E354" s="233" t="s">
        <v>5</v>
      </c>
      <c r="F354" s="234" t="s">
        <v>748</v>
      </c>
      <c r="H354" s="235">
        <v>5.4000000000000004</v>
      </c>
      <c r="I354" s="236"/>
      <c r="L354" s="231"/>
      <c r="M354" s="237"/>
      <c r="N354" s="238"/>
      <c r="O354" s="238"/>
      <c r="P354" s="238"/>
      <c r="Q354" s="238"/>
      <c r="R354" s="238"/>
      <c r="S354" s="238"/>
      <c r="T354" s="239"/>
      <c r="AT354" s="233" t="s">
        <v>249</v>
      </c>
      <c r="AU354" s="233" t="s">
        <v>79</v>
      </c>
      <c r="AV354" s="12" t="s">
        <v>79</v>
      </c>
      <c r="AW354" s="12" t="s">
        <v>34</v>
      </c>
      <c r="AX354" s="12" t="s">
        <v>70</v>
      </c>
      <c r="AY354" s="233" t="s">
        <v>159</v>
      </c>
    </row>
    <row r="355" s="14" customFormat="1">
      <c r="B355" s="248"/>
      <c r="D355" s="232" t="s">
        <v>249</v>
      </c>
      <c r="E355" s="249" t="s">
        <v>5</v>
      </c>
      <c r="F355" s="250" t="s">
        <v>735</v>
      </c>
      <c r="H355" s="249" t="s">
        <v>5</v>
      </c>
      <c r="I355" s="251"/>
      <c r="L355" s="248"/>
      <c r="M355" s="252"/>
      <c r="N355" s="253"/>
      <c r="O355" s="253"/>
      <c r="P355" s="253"/>
      <c r="Q355" s="253"/>
      <c r="R355" s="253"/>
      <c r="S355" s="253"/>
      <c r="T355" s="254"/>
      <c r="AT355" s="249" t="s">
        <v>249</v>
      </c>
      <c r="AU355" s="249" t="s">
        <v>79</v>
      </c>
      <c r="AV355" s="14" t="s">
        <v>77</v>
      </c>
      <c r="AW355" s="14" t="s">
        <v>34</v>
      </c>
      <c r="AX355" s="14" t="s">
        <v>70</v>
      </c>
      <c r="AY355" s="249" t="s">
        <v>159</v>
      </c>
    </row>
    <row r="356" s="12" customFormat="1">
      <c r="B356" s="231"/>
      <c r="D356" s="232" t="s">
        <v>249</v>
      </c>
      <c r="E356" s="233" t="s">
        <v>5</v>
      </c>
      <c r="F356" s="234" t="s">
        <v>749</v>
      </c>
      <c r="H356" s="235">
        <v>12.800000000000001</v>
      </c>
      <c r="I356" s="236"/>
      <c r="L356" s="231"/>
      <c r="M356" s="237"/>
      <c r="N356" s="238"/>
      <c r="O356" s="238"/>
      <c r="P356" s="238"/>
      <c r="Q356" s="238"/>
      <c r="R356" s="238"/>
      <c r="S356" s="238"/>
      <c r="T356" s="239"/>
      <c r="AT356" s="233" t="s">
        <v>249</v>
      </c>
      <c r="AU356" s="233" t="s">
        <v>79</v>
      </c>
      <c r="AV356" s="12" t="s">
        <v>79</v>
      </c>
      <c r="AW356" s="12" t="s">
        <v>34</v>
      </c>
      <c r="AX356" s="12" t="s">
        <v>70</v>
      </c>
      <c r="AY356" s="233" t="s">
        <v>159</v>
      </c>
    </row>
    <row r="357" s="12" customFormat="1">
      <c r="B357" s="231"/>
      <c r="D357" s="232" t="s">
        <v>249</v>
      </c>
      <c r="E357" s="233" t="s">
        <v>5</v>
      </c>
      <c r="F357" s="234" t="s">
        <v>750</v>
      </c>
      <c r="H357" s="235">
        <v>3.2000000000000002</v>
      </c>
      <c r="I357" s="236"/>
      <c r="L357" s="231"/>
      <c r="M357" s="237"/>
      <c r="N357" s="238"/>
      <c r="O357" s="238"/>
      <c r="P357" s="238"/>
      <c r="Q357" s="238"/>
      <c r="R357" s="238"/>
      <c r="S357" s="238"/>
      <c r="T357" s="239"/>
      <c r="AT357" s="233" t="s">
        <v>249</v>
      </c>
      <c r="AU357" s="233" t="s">
        <v>79</v>
      </c>
      <c r="AV357" s="12" t="s">
        <v>79</v>
      </c>
      <c r="AW357" s="12" t="s">
        <v>34</v>
      </c>
      <c r="AX357" s="12" t="s">
        <v>70</v>
      </c>
      <c r="AY357" s="233" t="s">
        <v>159</v>
      </c>
    </row>
    <row r="358" s="14" customFormat="1">
      <c r="B358" s="248"/>
      <c r="D358" s="232" t="s">
        <v>249</v>
      </c>
      <c r="E358" s="249" t="s">
        <v>5</v>
      </c>
      <c r="F358" s="250" t="s">
        <v>737</v>
      </c>
      <c r="H358" s="249" t="s">
        <v>5</v>
      </c>
      <c r="I358" s="251"/>
      <c r="L358" s="248"/>
      <c r="M358" s="252"/>
      <c r="N358" s="253"/>
      <c r="O358" s="253"/>
      <c r="P358" s="253"/>
      <c r="Q358" s="253"/>
      <c r="R358" s="253"/>
      <c r="S358" s="253"/>
      <c r="T358" s="254"/>
      <c r="AT358" s="249" t="s">
        <v>249</v>
      </c>
      <c r="AU358" s="249" t="s">
        <v>79</v>
      </c>
      <c r="AV358" s="14" t="s">
        <v>77</v>
      </c>
      <c r="AW358" s="14" t="s">
        <v>34</v>
      </c>
      <c r="AX358" s="14" t="s">
        <v>70</v>
      </c>
      <c r="AY358" s="249" t="s">
        <v>159</v>
      </c>
    </row>
    <row r="359" s="12" customFormat="1">
      <c r="B359" s="231"/>
      <c r="D359" s="232" t="s">
        <v>249</v>
      </c>
      <c r="E359" s="233" t="s">
        <v>5</v>
      </c>
      <c r="F359" s="234" t="s">
        <v>751</v>
      </c>
      <c r="H359" s="235">
        <v>15.300000000000001</v>
      </c>
      <c r="I359" s="236"/>
      <c r="L359" s="231"/>
      <c r="M359" s="237"/>
      <c r="N359" s="238"/>
      <c r="O359" s="238"/>
      <c r="P359" s="238"/>
      <c r="Q359" s="238"/>
      <c r="R359" s="238"/>
      <c r="S359" s="238"/>
      <c r="T359" s="239"/>
      <c r="AT359" s="233" t="s">
        <v>249</v>
      </c>
      <c r="AU359" s="233" t="s">
        <v>79</v>
      </c>
      <c r="AV359" s="12" t="s">
        <v>79</v>
      </c>
      <c r="AW359" s="12" t="s">
        <v>34</v>
      </c>
      <c r="AX359" s="12" t="s">
        <v>70</v>
      </c>
      <c r="AY359" s="233" t="s">
        <v>159</v>
      </c>
    </row>
    <row r="360" s="12" customFormat="1">
      <c r="B360" s="231"/>
      <c r="D360" s="232" t="s">
        <v>249</v>
      </c>
      <c r="E360" s="233" t="s">
        <v>5</v>
      </c>
      <c r="F360" s="234" t="s">
        <v>750</v>
      </c>
      <c r="H360" s="235">
        <v>3.2000000000000002</v>
      </c>
      <c r="I360" s="236"/>
      <c r="L360" s="231"/>
      <c r="M360" s="237"/>
      <c r="N360" s="238"/>
      <c r="O360" s="238"/>
      <c r="P360" s="238"/>
      <c r="Q360" s="238"/>
      <c r="R360" s="238"/>
      <c r="S360" s="238"/>
      <c r="T360" s="239"/>
      <c r="AT360" s="233" t="s">
        <v>249</v>
      </c>
      <c r="AU360" s="233" t="s">
        <v>79</v>
      </c>
      <c r="AV360" s="12" t="s">
        <v>79</v>
      </c>
      <c r="AW360" s="12" t="s">
        <v>34</v>
      </c>
      <c r="AX360" s="12" t="s">
        <v>70</v>
      </c>
      <c r="AY360" s="233" t="s">
        <v>159</v>
      </c>
    </row>
    <row r="361" s="13" customFormat="1">
      <c r="B361" s="240"/>
      <c r="D361" s="232" t="s">
        <v>249</v>
      </c>
      <c r="E361" s="241" t="s">
        <v>5</v>
      </c>
      <c r="F361" s="242" t="s">
        <v>251</v>
      </c>
      <c r="H361" s="243">
        <v>90.900000000000006</v>
      </c>
      <c r="I361" s="244"/>
      <c r="L361" s="240"/>
      <c r="M361" s="245"/>
      <c r="N361" s="246"/>
      <c r="O361" s="246"/>
      <c r="P361" s="246"/>
      <c r="Q361" s="246"/>
      <c r="R361" s="246"/>
      <c r="S361" s="246"/>
      <c r="T361" s="247"/>
      <c r="AT361" s="241" t="s">
        <v>249</v>
      </c>
      <c r="AU361" s="241" t="s">
        <v>79</v>
      </c>
      <c r="AV361" s="13" t="s">
        <v>175</v>
      </c>
      <c r="AW361" s="13" t="s">
        <v>34</v>
      </c>
      <c r="AX361" s="13" t="s">
        <v>77</v>
      </c>
      <c r="AY361" s="241" t="s">
        <v>159</v>
      </c>
    </row>
    <row r="362" s="1" customFormat="1" ht="25.5" customHeight="1">
      <c r="B362" s="213"/>
      <c r="C362" s="214" t="s">
        <v>752</v>
      </c>
      <c r="D362" s="214" t="s">
        <v>162</v>
      </c>
      <c r="E362" s="215" t="s">
        <v>340</v>
      </c>
      <c r="F362" s="216" t="s">
        <v>341</v>
      </c>
      <c r="G362" s="217" t="s">
        <v>289</v>
      </c>
      <c r="H362" s="218">
        <v>7093</v>
      </c>
      <c r="I362" s="219"/>
      <c r="J362" s="220">
        <f>ROUND(I362*H362,2)</f>
        <v>0</v>
      </c>
      <c r="K362" s="216" t="s">
        <v>166</v>
      </c>
      <c r="L362" s="47"/>
      <c r="M362" s="221" t="s">
        <v>5</v>
      </c>
      <c r="N362" s="222" t="s">
        <v>41</v>
      </c>
      <c r="O362" s="48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AR362" s="25" t="s">
        <v>175</v>
      </c>
      <c r="AT362" s="25" t="s">
        <v>162</v>
      </c>
      <c r="AU362" s="25" t="s">
        <v>79</v>
      </c>
      <c r="AY362" s="25" t="s">
        <v>159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25" t="s">
        <v>77</v>
      </c>
      <c r="BK362" s="225">
        <f>ROUND(I362*H362,2)</f>
        <v>0</v>
      </c>
      <c r="BL362" s="25" t="s">
        <v>175</v>
      </c>
      <c r="BM362" s="25" t="s">
        <v>342</v>
      </c>
    </row>
    <row r="363" s="14" customFormat="1">
      <c r="B363" s="248"/>
      <c r="D363" s="232" t="s">
        <v>249</v>
      </c>
      <c r="E363" s="249" t="s">
        <v>5</v>
      </c>
      <c r="F363" s="250" t="s">
        <v>343</v>
      </c>
      <c r="H363" s="249" t="s">
        <v>5</v>
      </c>
      <c r="I363" s="251"/>
      <c r="L363" s="248"/>
      <c r="M363" s="252"/>
      <c r="N363" s="253"/>
      <c r="O363" s="253"/>
      <c r="P363" s="253"/>
      <c r="Q363" s="253"/>
      <c r="R363" s="253"/>
      <c r="S363" s="253"/>
      <c r="T363" s="254"/>
      <c r="AT363" s="249" t="s">
        <v>249</v>
      </c>
      <c r="AU363" s="249" t="s">
        <v>79</v>
      </c>
      <c r="AV363" s="14" t="s">
        <v>77</v>
      </c>
      <c r="AW363" s="14" t="s">
        <v>34</v>
      </c>
      <c r="AX363" s="14" t="s">
        <v>70</v>
      </c>
      <c r="AY363" s="249" t="s">
        <v>159</v>
      </c>
    </row>
    <row r="364" s="14" customFormat="1">
      <c r="B364" s="248"/>
      <c r="D364" s="232" t="s">
        <v>249</v>
      </c>
      <c r="E364" s="249" t="s">
        <v>5</v>
      </c>
      <c r="F364" s="250" t="s">
        <v>664</v>
      </c>
      <c r="H364" s="249" t="s">
        <v>5</v>
      </c>
      <c r="I364" s="251"/>
      <c r="L364" s="248"/>
      <c r="M364" s="252"/>
      <c r="N364" s="253"/>
      <c r="O364" s="253"/>
      <c r="P364" s="253"/>
      <c r="Q364" s="253"/>
      <c r="R364" s="253"/>
      <c r="S364" s="253"/>
      <c r="T364" s="254"/>
      <c r="AT364" s="249" t="s">
        <v>249</v>
      </c>
      <c r="AU364" s="249" t="s">
        <v>79</v>
      </c>
      <c r="AV364" s="14" t="s">
        <v>77</v>
      </c>
      <c r="AW364" s="14" t="s">
        <v>34</v>
      </c>
      <c r="AX364" s="14" t="s">
        <v>70</v>
      </c>
      <c r="AY364" s="249" t="s">
        <v>159</v>
      </c>
    </row>
    <row r="365" s="12" customFormat="1">
      <c r="B365" s="231"/>
      <c r="D365" s="232" t="s">
        <v>249</v>
      </c>
      <c r="E365" s="233" t="s">
        <v>5</v>
      </c>
      <c r="F365" s="234" t="s">
        <v>665</v>
      </c>
      <c r="H365" s="235">
        <v>7033</v>
      </c>
      <c r="I365" s="236"/>
      <c r="L365" s="231"/>
      <c r="M365" s="237"/>
      <c r="N365" s="238"/>
      <c r="O365" s="238"/>
      <c r="P365" s="238"/>
      <c r="Q365" s="238"/>
      <c r="R365" s="238"/>
      <c r="S365" s="238"/>
      <c r="T365" s="239"/>
      <c r="AT365" s="233" t="s">
        <v>249</v>
      </c>
      <c r="AU365" s="233" t="s">
        <v>79</v>
      </c>
      <c r="AV365" s="12" t="s">
        <v>79</v>
      </c>
      <c r="AW365" s="12" t="s">
        <v>34</v>
      </c>
      <c r="AX365" s="12" t="s">
        <v>70</v>
      </c>
      <c r="AY365" s="233" t="s">
        <v>159</v>
      </c>
    </row>
    <row r="366" s="14" customFormat="1">
      <c r="B366" s="248"/>
      <c r="D366" s="232" t="s">
        <v>249</v>
      </c>
      <c r="E366" s="249" t="s">
        <v>5</v>
      </c>
      <c r="F366" s="250" t="s">
        <v>753</v>
      </c>
      <c r="H366" s="249" t="s">
        <v>5</v>
      </c>
      <c r="I366" s="251"/>
      <c r="L366" s="248"/>
      <c r="M366" s="252"/>
      <c r="N366" s="253"/>
      <c r="O366" s="253"/>
      <c r="P366" s="253"/>
      <c r="Q366" s="253"/>
      <c r="R366" s="253"/>
      <c r="S366" s="253"/>
      <c r="T366" s="254"/>
      <c r="AT366" s="249" t="s">
        <v>249</v>
      </c>
      <c r="AU366" s="249" t="s">
        <v>79</v>
      </c>
      <c r="AV366" s="14" t="s">
        <v>77</v>
      </c>
      <c r="AW366" s="14" t="s">
        <v>34</v>
      </c>
      <c r="AX366" s="14" t="s">
        <v>70</v>
      </c>
      <c r="AY366" s="249" t="s">
        <v>159</v>
      </c>
    </row>
    <row r="367" s="12" customFormat="1">
      <c r="B367" s="231"/>
      <c r="D367" s="232" t="s">
        <v>249</v>
      </c>
      <c r="E367" s="233" t="s">
        <v>5</v>
      </c>
      <c r="F367" s="234" t="s">
        <v>508</v>
      </c>
      <c r="H367" s="235">
        <v>60</v>
      </c>
      <c r="I367" s="236"/>
      <c r="L367" s="231"/>
      <c r="M367" s="237"/>
      <c r="N367" s="238"/>
      <c r="O367" s="238"/>
      <c r="P367" s="238"/>
      <c r="Q367" s="238"/>
      <c r="R367" s="238"/>
      <c r="S367" s="238"/>
      <c r="T367" s="239"/>
      <c r="AT367" s="233" t="s">
        <v>249</v>
      </c>
      <c r="AU367" s="233" t="s">
        <v>79</v>
      </c>
      <c r="AV367" s="12" t="s">
        <v>79</v>
      </c>
      <c r="AW367" s="12" t="s">
        <v>34</v>
      </c>
      <c r="AX367" s="12" t="s">
        <v>70</v>
      </c>
      <c r="AY367" s="233" t="s">
        <v>159</v>
      </c>
    </row>
    <row r="368" s="13" customFormat="1">
      <c r="B368" s="240"/>
      <c r="D368" s="232" t="s">
        <v>249</v>
      </c>
      <c r="E368" s="241" t="s">
        <v>5</v>
      </c>
      <c r="F368" s="242" t="s">
        <v>251</v>
      </c>
      <c r="H368" s="243">
        <v>7093</v>
      </c>
      <c r="I368" s="244"/>
      <c r="L368" s="240"/>
      <c r="M368" s="245"/>
      <c r="N368" s="246"/>
      <c r="O368" s="246"/>
      <c r="P368" s="246"/>
      <c r="Q368" s="246"/>
      <c r="R368" s="246"/>
      <c r="S368" s="246"/>
      <c r="T368" s="247"/>
      <c r="AT368" s="241" t="s">
        <v>249</v>
      </c>
      <c r="AU368" s="241" t="s">
        <v>79</v>
      </c>
      <c r="AV368" s="13" t="s">
        <v>175</v>
      </c>
      <c r="AW368" s="13" t="s">
        <v>34</v>
      </c>
      <c r="AX368" s="13" t="s">
        <v>77</v>
      </c>
      <c r="AY368" s="241" t="s">
        <v>159</v>
      </c>
    </row>
    <row r="369" s="1" customFormat="1" ht="25.5" customHeight="1">
      <c r="B369" s="213"/>
      <c r="C369" s="214" t="s">
        <v>754</v>
      </c>
      <c r="D369" s="214" t="s">
        <v>162</v>
      </c>
      <c r="E369" s="215" t="s">
        <v>347</v>
      </c>
      <c r="F369" s="216" t="s">
        <v>348</v>
      </c>
      <c r="G369" s="217" t="s">
        <v>289</v>
      </c>
      <c r="H369" s="218">
        <v>260</v>
      </c>
      <c r="I369" s="219"/>
      <c r="J369" s="220">
        <f>ROUND(I369*H369,2)</f>
        <v>0</v>
      </c>
      <c r="K369" s="216" t="s">
        <v>166</v>
      </c>
      <c r="L369" s="47"/>
      <c r="M369" s="221" t="s">
        <v>5</v>
      </c>
      <c r="N369" s="222" t="s">
        <v>41</v>
      </c>
      <c r="O369" s="48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AR369" s="25" t="s">
        <v>175</v>
      </c>
      <c r="AT369" s="25" t="s">
        <v>162</v>
      </c>
      <c r="AU369" s="25" t="s">
        <v>79</v>
      </c>
      <c r="AY369" s="25" t="s">
        <v>159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25" t="s">
        <v>77</v>
      </c>
      <c r="BK369" s="225">
        <f>ROUND(I369*H369,2)</f>
        <v>0</v>
      </c>
      <c r="BL369" s="25" t="s">
        <v>175</v>
      </c>
      <c r="BM369" s="25" t="s">
        <v>349</v>
      </c>
    </row>
    <row r="370" s="14" customFormat="1">
      <c r="B370" s="248"/>
      <c r="D370" s="232" t="s">
        <v>249</v>
      </c>
      <c r="E370" s="249" t="s">
        <v>5</v>
      </c>
      <c r="F370" s="250" t="s">
        <v>351</v>
      </c>
      <c r="H370" s="249" t="s">
        <v>5</v>
      </c>
      <c r="I370" s="251"/>
      <c r="L370" s="248"/>
      <c r="M370" s="252"/>
      <c r="N370" s="253"/>
      <c r="O370" s="253"/>
      <c r="P370" s="253"/>
      <c r="Q370" s="253"/>
      <c r="R370" s="253"/>
      <c r="S370" s="253"/>
      <c r="T370" s="254"/>
      <c r="AT370" s="249" t="s">
        <v>249</v>
      </c>
      <c r="AU370" s="249" t="s">
        <v>79</v>
      </c>
      <c r="AV370" s="14" t="s">
        <v>77</v>
      </c>
      <c r="AW370" s="14" t="s">
        <v>34</v>
      </c>
      <c r="AX370" s="14" t="s">
        <v>70</v>
      </c>
      <c r="AY370" s="249" t="s">
        <v>159</v>
      </c>
    </row>
    <row r="371" s="14" customFormat="1">
      <c r="B371" s="248"/>
      <c r="D371" s="232" t="s">
        <v>249</v>
      </c>
      <c r="E371" s="249" t="s">
        <v>5</v>
      </c>
      <c r="F371" s="250" t="s">
        <v>755</v>
      </c>
      <c r="H371" s="249" t="s">
        <v>5</v>
      </c>
      <c r="I371" s="251"/>
      <c r="L371" s="248"/>
      <c r="M371" s="252"/>
      <c r="N371" s="253"/>
      <c r="O371" s="253"/>
      <c r="P371" s="253"/>
      <c r="Q371" s="253"/>
      <c r="R371" s="253"/>
      <c r="S371" s="253"/>
      <c r="T371" s="254"/>
      <c r="AT371" s="249" t="s">
        <v>249</v>
      </c>
      <c r="AU371" s="249" t="s">
        <v>79</v>
      </c>
      <c r="AV371" s="14" t="s">
        <v>77</v>
      </c>
      <c r="AW371" s="14" t="s">
        <v>34</v>
      </c>
      <c r="AX371" s="14" t="s">
        <v>70</v>
      </c>
      <c r="AY371" s="249" t="s">
        <v>159</v>
      </c>
    </row>
    <row r="372" s="12" customFormat="1">
      <c r="B372" s="231"/>
      <c r="D372" s="232" t="s">
        <v>249</v>
      </c>
      <c r="E372" s="233" t="s">
        <v>5</v>
      </c>
      <c r="F372" s="234" t="s">
        <v>756</v>
      </c>
      <c r="H372" s="235">
        <v>260</v>
      </c>
      <c r="I372" s="236"/>
      <c r="L372" s="231"/>
      <c r="M372" s="237"/>
      <c r="N372" s="238"/>
      <c r="O372" s="238"/>
      <c r="P372" s="238"/>
      <c r="Q372" s="238"/>
      <c r="R372" s="238"/>
      <c r="S372" s="238"/>
      <c r="T372" s="239"/>
      <c r="AT372" s="233" t="s">
        <v>249</v>
      </c>
      <c r="AU372" s="233" t="s">
        <v>79</v>
      </c>
      <c r="AV372" s="12" t="s">
        <v>79</v>
      </c>
      <c r="AW372" s="12" t="s">
        <v>34</v>
      </c>
      <c r="AX372" s="12" t="s">
        <v>70</v>
      </c>
      <c r="AY372" s="233" t="s">
        <v>159</v>
      </c>
    </row>
    <row r="373" s="13" customFormat="1">
      <c r="B373" s="240"/>
      <c r="D373" s="232" t="s">
        <v>249</v>
      </c>
      <c r="E373" s="241" t="s">
        <v>5</v>
      </c>
      <c r="F373" s="242" t="s">
        <v>251</v>
      </c>
      <c r="H373" s="243">
        <v>260</v>
      </c>
      <c r="I373" s="244"/>
      <c r="L373" s="240"/>
      <c r="M373" s="245"/>
      <c r="N373" s="246"/>
      <c r="O373" s="246"/>
      <c r="P373" s="246"/>
      <c r="Q373" s="246"/>
      <c r="R373" s="246"/>
      <c r="S373" s="246"/>
      <c r="T373" s="247"/>
      <c r="AT373" s="241" t="s">
        <v>249</v>
      </c>
      <c r="AU373" s="241" t="s">
        <v>79</v>
      </c>
      <c r="AV373" s="13" t="s">
        <v>175</v>
      </c>
      <c r="AW373" s="13" t="s">
        <v>34</v>
      </c>
      <c r="AX373" s="13" t="s">
        <v>77</v>
      </c>
      <c r="AY373" s="241" t="s">
        <v>159</v>
      </c>
    </row>
    <row r="374" s="1" customFormat="1" ht="25.5" customHeight="1">
      <c r="B374" s="213"/>
      <c r="C374" s="214" t="s">
        <v>757</v>
      </c>
      <c r="D374" s="214" t="s">
        <v>162</v>
      </c>
      <c r="E374" s="215" t="s">
        <v>758</v>
      </c>
      <c r="F374" s="216" t="s">
        <v>759</v>
      </c>
      <c r="G374" s="217" t="s">
        <v>289</v>
      </c>
      <c r="H374" s="218">
        <v>5853</v>
      </c>
      <c r="I374" s="219"/>
      <c r="J374" s="220">
        <f>ROUND(I374*H374,2)</f>
        <v>0</v>
      </c>
      <c r="K374" s="216" t="s">
        <v>166</v>
      </c>
      <c r="L374" s="47"/>
      <c r="M374" s="221" t="s">
        <v>5</v>
      </c>
      <c r="N374" s="222" t="s">
        <v>41</v>
      </c>
      <c r="O374" s="48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AR374" s="25" t="s">
        <v>175</v>
      </c>
      <c r="AT374" s="25" t="s">
        <v>162</v>
      </c>
      <c r="AU374" s="25" t="s">
        <v>79</v>
      </c>
      <c r="AY374" s="25" t="s">
        <v>159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25" t="s">
        <v>77</v>
      </c>
      <c r="BK374" s="225">
        <f>ROUND(I374*H374,2)</f>
        <v>0</v>
      </c>
      <c r="BL374" s="25" t="s">
        <v>175</v>
      </c>
      <c r="BM374" s="25" t="s">
        <v>760</v>
      </c>
    </row>
    <row r="375" s="14" customFormat="1">
      <c r="B375" s="248"/>
      <c r="D375" s="232" t="s">
        <v>249</v>
      </c>
      <c r="E375" s="249" t="s">
        <v>5</v>
      </c>
      <c r="F375" s="250" t="s">
        <v>761</v>
      </c>
      <c r="H375" s="249" t="s">
        <v>5</v>
      </c>
      <c r="I375" s="251"/>
      <c r="L375" s="248"/>
      <c r="M375" s="252"/>
      <c r="N375" s="253"/>
      <c r="O375" s="253"/>
      <c r="P375" s="253"/>
      <c r="Q375" s="253"/>
      <c r="R375" s="253"/>
      <c r="S375" s="253"/>
      <c r="T375" s="254"/>
      <c r="AT375" s="249" t="s">
        <v>249</v>
      </c>
      <c r="AU375" s="249" t="s">
        <v>79</v>
      </c>
      <c r="AV375" s="14" t="s">
        <v>77</v>
      </c>
      <c r="AW375" s="14" t="s">
        <v>34</v>
      </c>
      <c r="AX375" s="14" t="s">
        <v>70</v>
      </c>
      <c r="AY375" s="249" t="s">
        <v>159</v>
      </c>
    </row>
    <row r="376" s="14" customFormat="1">
      <c r="B376" s="248"/>
      <c r="D376" s="232" t="s">
        <v>249</v>
      </c>
      <c r="E376" s="249" t="s">
        <v>5</v>
      </c>
      <c r="F376" s="250" t="s">
        <v>664</v>
      </c>
      <c r="H376" s="249" t="s">
        <v>5</v>
      </c>
      <c r="I376" s="251"/>
      <c r="L376" s="248"/>
      <c r="M376" s="252"/>
      <c r="N376" s="253"/>
      <c r="O376" s="253"/>
      <c r="P376" s="253"/>
      <c r="Q376" s="253"/>
      <c r="R376" s="253"/>
      <c r="S376" s="253"/>
      <c r="T376" s="254"/>
      <c r="AT376" s="249" t="s">
        <v>249</v>
      </c>
      <c r="AU376" s="249" t="s">
        <v>79</v>
      </c>
      <c r="AV376" s="14" t="s">
        <v>77</v>
      </c>
      <c r="AW376" s="14" t="s">
        <v>34</v>
      </c>
      <c r="AX376" s="14" t="s">
        <v>70</v>
      </c>
      <c r="AY376" s="249" t="s">
        <v>159</v>
      </c>
    </row>
    <row r="377" s="12" customFormat="1">
      <c r="B377" s="231"/>
      <c r="D377" s="232" t="s">
        <v>249</v>
      </c>
      <c r="E377" s="233" t="s">
        <v>5</v>
      </c>
      <c r="F377" s="234" t="s">
        <v>762</v>
      </c>
      <c r="H377" s="235">
        <v>5853</v>
      </c>
      <c r="I377" s="236"/>
      <c r="L377" s="231"/>
      <c r="M377" s="237"/>
      <c r="N377" s="238"/>
      <c r="O377" s="238"/>
      <c r="P377" s="238"/>
      <c r="Q377" s="238"/>
      <c r="R377" s="238"/>
      <c r="S377" s="238"/>
      <c r="T377" s="239"/>
      <c r="AT377" s="233" t="s">
        <v>249</v>
      </c>
      <c r="AU377" s="233" t="s">
        <v>79</v>
      </c>
      <c r="AV377" s="12" t="s">
        <v>79</v>
      </c>
      <c r="AW377" s="12" t="s">
        <v>34</v>
      </c>
      <c r="AX377" s="12" t="s">
        <v>70</v>
      </c>
      <c r="AY377" s="233" t="s">
        <v>159</v>
      </c>
    </row>
    <row r="378" s="13" customFormat="1">
      <c r="B378" s="240"/>
      <c r="D378" s="232" t="s">
        <v>249</v>
      </c>
      <c r="E378" s="241" t="s">
        <v>5</v>
      </c>
      <c r="F378" s="242" t="s">
        <v>251</v>
      </c>
      <c r="H378" s="243">
        <v>5853</v>
      </c>
      <c r="I378" s="244"/>
      <c r="L378" s="240"/>
      <c r="M378" s="245"/>
      <c r="N378" s="246"/>
      <c r="O378" s="246"/>
      <c r="P378" s="246"/>
      <c r="Q378" s="246"/>
      <c r="R378" s="246"/>
      <c r="S378" s="246"/>
      <c r="T378" s="247"/>
      <c r="AT378" s="241" t="s">
        <v>249</v>
      </c>
      <c r="AU378" s="241" t="s">
        <v>79</v>
      </c>
      <c r="AV378" s="13" t="s">
        <v>175</v>
      </c>
      <c r="AW378" s="13" t="s">
        <v>34</v>
      </c>
      <c r="AX378" s="13" t="s">
        <v>77</v>
      </c>
      <c r="AY378" s="241" t="s">
        <v>159</v>
      </c>
    </row>
    <row r="379" s="1" customFormat="1" ht="38.25" customHeight="1">
      <c r="B379" s="213"/>
      <c r="C379" s="214" t="s">
        <v>763</v>
      </c>
      <c r="D379" s="214" t="s">
        <v>162</v>
      </c>
      <c r="E379" s="215" t="s">
        <v>357</v>
      </c>
      <c r="F379" s="216" t="s">
        <v>358</v>
      </c>
      <c r="G379" s="217" t="s">
        <v>289</v>
      </c>
      <c r="H379" s="218">
        <v>198</v>
      </c>
      <c r="I379" s="219"/>
      <c r="J379" s="220">
        <f>ROUND(I379*H379,2)</f>
        <v>0</v>
      </c>
      <c r="K379" s="216" t="s">
        <v>166</v>
      </c>
      <c r="L379" s="47"/>
      <c r="M379" s="221" t="s">
        <v>5</v>
      </c>
      <c r="N379" s="222" t="s">
        <v>41</v>
      </c>
      <c r="O379" s="48"/>
      <c r="P379" s="223">
        <f>O379*H379</f>
        <v>0</v>
      </c>
      <c r="Q379" s="223">
        <v>0</v>
      </c>
      <c r="R379" s="223">
        <f>Q379*H379</f>
        <v>0</v>
      </c>
      <c r="S379" s="223">
        <v>0</v>
      </c>
      <c r="T379" s="224">
        <f>S379*H379</f>
        <v>0</v>
      </c>
      <c r="AR379" s="25" t="s">
        <v>175</v>
      </c>
      <c r="AT379" s="25" t="s">
        <v>162</v>
      </c>
      <c r="AU379" s="25" t="s">
        <v>79</v>
      </c>
      <c r="AY379" s="25" t="s">
        <v>159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25" t="s">
        <v>77</v>
      </c>
      <c r="BK379" s="225">
        <f>ROUND(I379*H379,2)</f>
        <v>0</v>
      </c>
      <c r="BL379" s="25" t="s">
        <v>175</v>
      </c>
      <c r="BM379" s="25" t="s">
        <v>764</v>
      </c>
    </row>
    <row r="380" s="14" customFormat="1">
      <c r="B380" s="248"/>
      <c r="D380" s="232" t="s">
        <v>249</v>
      </c>
      <c r="E380" s="249" t="s">
        <v>5</v>
      </c>
      <c r="F380" s="250" t="s">
        <v>765</v>
      </c>
      <c r="H380" s="249" t="s">
        <v>5</v>
      </c>
      <c r="I380" s="251"/>
      <c r="L380" s="248"/>
      <c r="M380" s="252"/>
      <c r="N380" s="253"/>
      <c r="O380" s="253"/>
      <c r="P380" s="253"/>
      <c r="Q380" s="253"/>
      <c r="R380" s="253"/>
      <c r="S380" s="253"/>
      <c r="T380" s="254"/>
      <c r="AT380" s="249" t="s">
        <v>249</v>
      </c>
      <c r="AU380" s="249" t="s">
        <v>79</v>
      </c>
      <c r="AV380" s="14" t="s">
        <v>77</v>
      </c>
      <c r="AW380" s="14" t="s">
        <v>34</v>
      </c>
      <c r="AX380" s="14" t="s">
        <v>70</v>
      </c>
      <c r="AY380" s="249" t="s">
        <v>159</v>
      </c>
    </row>
    <row r="381" s="14" customFormat="1">
      <c r="B381" s="248"/>
      <c r="D381" s="232" t="s">
        <v>249</v>
      </c>
      <c r="E381" s="249" t="s">
        <v>5</v>
      </c>
      <c r="F381" s="250" t="s">
        <v>755</v>
      </c>
      <c r="H381" s="249" t="s">
        <v>5</v>
      </c>
      <c r="I381" s="251"/>
      <c r="L381" s="248"/>
      <c r="M381" s="252"/>
      <c r="N381" s="253"/>
      <c r="O381" s="253"/>
      <c r="P381" s="253"/>
      <c r="Q381" s="253"/>
      <c r="R381" s="253"/>
      <c r="S381" s="253"/>
      <c r="T381" s="254"/>
      <c r="AT381" s="249" t="s">
        <v>249</v>
      </c>
      <c r="AU381" s="249" t="s">
        <v>79</v>
      </c>
      <c r="AV381" s="14" t="s">
        <v>77</v>
      </c>
      <c r="AW381" s="14" t="s">
        <v>34</v>
      </c>
      <c r="AX381" s="14" t="s">
        <v>70</v>
      </c>
      <c r="AY381" s="249" t="s">
        <v>159</v>
      </c>
    </row>
    <row r="382" s="12" customFormat="1">
      <c r="B382" s="231"/>
      <c r="D382" s="232" t="s">
        <v>249</v>
      </c>
      <c r="E382" s="233" t="s">
        <v>5</v>
      </c>
      <c r="F382" s="234" t="s">
        <v>766</v>
      </c>
      <c r="H382" s="235">
        <v>198</v>
      </c>
      <c r="I382" s="236"/>
      <c r="L382" s="231"/>
      <c r="M382" s="237"/>
      <c r="N382" s="238"/>
      <c r="O382" s="238"/>
      <c r="P382" s="238"/>
      <c r="Q382" s="238"/>
      <c r="R382" s="238"/>
      <c r="S382" s="238"/>
      <c r="T382" s="239"/>
      <c r="AT382" s="233" t="s">
        <v>249</v>
      </c>
      <c r="AU382" s="233" t="s">
        <v>79</v>
      </c>
      <c r="AV382" s="12" t="s">
        <v>79</v>
      </c>
      <c r="AW382" s="12" t="s">
        <v>34</v>
      </c>
      <c r="AX382" s="12" t="s">
        <v>70</v>
      </c>
      <c r="AY382" s="233" t="s">
        <v>159</v>
      </c>
    </row>
    <row r="383" s="13" customFormat="1">
      <c r="B383" s="240"/>
      <c r="D383" s="232" t="s">
        <v>249</v>
      </c>
      <c r="E383" s="241" t="s">
        <v>5</v>
      </c>
      <c r="F383" s="242" t="s">
        <v>251</v>
      </c>
      <c r="H383" s="243">
        <v>198</v>
      </c>
      <c r="I383" s="244"/>
      <c r="L383" s="240"/>
      <c r="M383" s="245"/>
      <c r="N383" s="246"/>
      <c r="O383" s="246"/>
      <c r="P383" s="246"/>
      <c r="Q383" s="246"/>
      <c r="R383" s="246"/>
      <c r="S383" s="246"/>
      <c r="T383" s="247"/>
      <c r="AT383" s="241" t="s">
        <v>249</v>
      </c>
      <c r="AU383" s="241" t="s">
        <v>79</v>
      </c>
      <c r="AV383" s="13" t="s">
        <v>175</v>
      </c>
      <c r="AW383" s="13" t="s">
        <v>34</v>
      </c>
      <c r="AX383" s="13" t="s">
        <v>77</v>
      </c>
      <c r="AY383" s="241" t="s">
        <v>159</v>
      </c>
    </row>
    <row r="384" s="1" customFormat="1" ht="25.5" customHeight="1">
      <c r="B384" s="213"/>
      <c r="C384" s="214" t="s">
        <v>767</v>
      </c>
      <c r="D384" s="214" t="s">
        <v>162</v>
      </c>
      <c r="E384" s="215" t="s">
        <v>768</v>
      </c>
      <c r="F384" s="216" t="s">
        <v>769</v>
      </c>
      <c r="G384" s="217" t="s">
        <v>289</v>
      </c>
      <c r="H384" s="218">
        <v>1250</v>
      </c>
      <c r="I384" s="219"/>
      <c r="J384" s="220">
        <f>ROUND(I384*H384,2)</f>
        <v>0</v>
      </c>
      <c r="K384" s="216" t="s">
        <v>166</v>
      </c>
      <c r="L384" s="47"/>
      <c r="M384" s="221" t="s">
        <v>5</v>
      </c>
      <c r="N384" s="222" t="s">
        <v>41</v>
      </c>
      <c r="O384" s="48"/>
      <c r="P384" s="223">
        <f>O384*H384</f>
        <v>0</v>
      </c>
      <c r="Q384" s="223">
        <v>0.32400000000000001</v>
      </c>
      <c r="R384" s="223">
        <f>Q384*H384</f>
        <v>405</v>
      </c>
      <c r="S384" s="223">
        <v>0</v>
      </c>
      <c r="T384" s="224">
        <f>S384*H384</f>
        <v>0</v>
      </c>
      <c r="AR384" s="25" t="s">
        <v>175</v>
      </c>
      <c r="AT384" s="25" t="s">
        <v>162</v>
      </c>
      <c r="AU384" s="25" t="s">
        <v>79</v>
      </c>
      <c r="AY384" s="25" t="s">
        <v>159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25" t="s">
        <v>77</v>
      </c>
      <c r="BK384" s="225">
        <f>ROUND(I384*H384,2)</f>
        <v>0</v>
      </c>
      <c r="BL384" s="25" t="s">
        <v>175</v>
      </c>
      <c r="BM384" s="25" t="s">
        <v>770</v>
      </c>
    </row>
    <row r="385" s="1" customFormat="1" ht="25.5" customHeight="1">
      <c r="B385" s="213"/>
      <c r="C385" s="214" t="s">
        <v>771</v>
      </c>
      <c r="D385" s="214" t="s">
        <v>162</v>
      </c>
      <c r="E385" s="215" t="s">
        <v>371</v>
      </c>
      <c r="F385" s="216" t="s">
        <v>372</v>
      </c>
      <c r="G385" s="217" t="s">
        <v>289</v>
      </c>
      <c r="H385" s="218">
        <v>6181</v>
      </c>
      <c r="I385" s="219"/>
      <c r="J385" s="220">
        <f>ROUND(I385*H385,2)</f>
        <v>0</v>
      </c>
      <c r="K385" s="216" t="s">
        <v>166</v>
      </c>
      <c r="L385" s="47"/>
      <c r="M385" s="221" t="s">
        <v>5</v>
      </c>
      <c r="N385" s="222" t="s">
        <v>41</v>
      </c>
      <c r="O385" s="48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AR385" s="25" t="s">
        <v>175</v>
      </c>
      <c r="AT385" s="25" t="s">
        <v>162</v>
      </c>
      <c r="AU385" s="25" t="s">
        <v>79</v>
      </c>
      <c r="AY385" s="25" t="s">
        <v>159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25" t="s">
        <v>77</v>
      </c>
      <c r="BK385" s="225">
        <f>ROUND(I385*H385,2)</f>
        <v>0</v>
      </c>
      <c r="BL385" s="25" t="s">
        <v>175</v>
      </c>
      <c r="BM385" s="25" t="s">
        <v>373</v>
      </c>
    </row>
    <row r="386" s="14" customFormat="1">
      <c r="B386" s="248"/>
      <c r="D386" s="232" t="s">
        <v>249</v>
      </c>
      <c r="E386" s="249" t="s">
        <v>5</v>
      </c>
      <c r="F386" s="250" t="s">
        <v>772</v>
      </c>
      <c r="H386" s="249" t="s">
        <v>5</v>
      </c>
      <c r="I386" s="251"/>
      <c r="L386" s="248"/>
      <c r="M386" s="252"/>
      <c r="N386" s="253"/>
      <c r="O386" s="253"/>
      <c r="P386" s="253"/>
      <c r="Q386" s="253"/>
      <c r="R386" s="253"/>
      <c r="S386" s="253"/>
      <c r="T386" s="254"/>
      <c r="AT386" s="249" t="s">
        <v>249</v>
      </c>
      <c r="AU386" s="249" t="s">
        <v>79</v>
      </c>
      <c r="AV386" s="14" t="s">
        <v>77</v>
      </c>
      <c r="AW386" s="14" t="s">
        <v>34</v>
      </c>
      <c r="AX386" s="14" t="s">
        <v>70</v>
      </c>
      <c r="AY386" s="249" t="s">
        <v>159</v>
      </c>
    </row>
    <row r="387" s="12" customFormat="1">
      <c r="B387" s="231"/>
      <c r="D387" s="232" t="s">
        <v>249</v>
      </c>
      <c r="E387" s="233" t="s">
        <v>5</v>
      </c>
      <c r="F387" s="234" t="s">
        <v>773</v>
      </c>
      <c r="H387" s="235">
        <v>5921</v>
      </c>
      <c r="I387" s="236"/>
      <c r="L387" s="231"/>
      <c r="M387" s="237"/>
      <c r="N387" s="238"/>
      <c r="O387" s="238"/>
      <c r="P387" s="238"/>
      <c r="Q387" s="238"/>
      <c r="R387" s="238"/>
      <c r="S387" s="238"/>
      <c r="T387" s="239"/>
      <c r="AT387" s="233" t="s">
        <v>249</v>
      </c>
      <c r="AU387" s="233" t="s">
        <v>79</v>
      </c>
      <c r="AV387" s="12" t="s">
        <v>79</v>
      </c>
      <c r="AW387" s="12" t="s">
        <v>34</v>
      </c>
      <c r="AX387" s="12" t="s">
        <v>70</v>
      </c>
      <c r="AY387" s="233" t="s">
        <v>159</v>
      </c>
    </row>
    <row r="388" s="14" customFormat="1">
      <c r="B388" s="248"/>
      <c r="D388" s="232" t="s">
        <v>249</v>
      </c>
      <c r="E388" s="249" t="s">
        <v>5</v>
      </c>
      <c r="F388" s="250" t="s">
        <v>774</v>
      </c>
      <c r="H388" s="249" t="s">
        <v>5</v>
      </c>
      <c r="I388" s="251"/>
      <c r="L388" s="248"/>
      <c r="M388" s="252"/>
      <c r="N388" s="253"/>
      <c r="O388" s="253"/>
      <c r="P388" s="253"/>
      <c r="Q388" s="253"/>
      <c r="R388" s="253"/>
      <c r="S388" s="253"/>
      <c r="T388" s="254"/>
      <c r="AT388" s="249" t="s">
        <v>249</v>
      </c>
      <c r="AU388" s="249" t="s">
        <v>79</v>
      </c>
      <c r="AV388" s="14" t="s">
        <v>77</v>
      </c>
      <c r="AW388" s="14" t="s">
        <v>34</v>
      </c>
      <c r="AX388" s="14" t="s">
        <v>70</v>
      </c>
      <c r="AY388" s="249" t="s">
        <v>159</v>
      </c>
    </row>
    <row r="389" s="12" customFormat="1">
      <c r="B389" s="231"/>
      <c r="D389" s="232" t="s">
        <v>249</v>
      </c>
      <c r="E389" s="233" t="s">
        <v>5</v>
      </c>
      <c r="F389" s="234" t="s">
        <v>756</v>
      </c>
      <c r="H389" s="235">
        <v>260</v>
      </c>
      <c r="I389" s="236"/>
      <c r="L389" s="231"/>
      <c r="M389" s="237"/>
      <c r="N389" s="238"/>
      <c r="O389" s="238"/>
      <c r="P389" s="238"/>
      <c r="Q389" s="238"/>
      <c r="R389" s="238"/>
      <c r="S389" s="238"/>
      <c r="T389" s="239"/>
      <c r="AT389" s="233" t="s">
        <v>249</v>
      </c>
      <c r="AU389" s="233" t="s">
        <v>79</v>
      </c>
      <c r="AV389" s="12" t="s">
        <v>79</v>
      </c>
      <c r="AW389" s="12" t="s">
        <v>34</v>
      </c>
      <c r="AX389" s="12" t="s">
        <v>70</v>
      </c>
      <c r="AY389" s="233" t="s">
        <v>159</v>
      </c>
    </row>
    <row r="390" s="13" customFormat="1">
      <c r="B390" s="240"/>
      <c r="D390" s="232" t="s">
        <v>249</v>
      </c>
      <c r="E390" s="241" t="s">
        <v>5</v>
      </c>
      <c r="F390" s="242" t="s">
        <v>251</v>
      </c>
      <c r="H390" s="243">
        <v>6181</v>
      </c>
      <c r="I390" s="244"/>
      <c r="L390" s="240"/>
      <c r="M390" s="245"/>
      <c r="N390" s="246"/>
      <c r="O390" s="246"/>
      <c r="P390" s="246"/>
      <c r="Q390" s="246"/>
      <c r="R390" s="246"/>
      <c r="S390" s="246"/>
      <c r="T390" s="247"/>
      <c r="AT390" s="241" t="s">
        <v>249</v>
      </c>
      <c r="AU390" s="241" t="s">
        <v>79</v>
      </c>
      <c r="AV390" s="13" t="s">
        <v>175</v>
      </c>
      <c r="AW390" s="13" t="s">
        <v>34</v>
      </c>
      <c r="AX390" s="13" t="s">
        <v>77</v>
      </c>
      <c r="AY390" s="241" t="s">
        <v>159</v>
      </c>
    </row>
    <row r="391" s="1" customFormat="1" ht="25.5" customHeight="1">
      <c r="B391" s="213"/>
      <c r="C391" s="214" t="s">
        <v>775</v>
      </c>
      <c r="D391" s="214" t="s">
        <v>162</v>
      </c>
      <c r="E391" s="215" t="s">
        <v>377</v>
      </c>
      <c r="F391" s="216" t="s">
        <v>378</v>
      </c>
      <c r="G391" s="217" t="s">
        <v>289</v>
      </c>
      <c r="H391" s="218">
        <v>198</v>
      </c>
      <c r="I391" s="219"/>
      <c r="J391" s="220">
        <f>ROUND(I391*H391,2)</f>
        <v>0</v>
      </c>
      <c r="K391" s="216" t="s">
        <v>166</v>
      </c>
      <c r="L391" s="47"/>
      <c r="M391" s="221" t="s">
        <v>5</v>
      </c>
      <c r="N391" s="222" t="s">
        <v>41</v>
      </c>
      <c r="O391" s="48"/>
      <c r="P391" s="223">
        <f>O391*H391</f>
        <v>0</v>
      </c>
      <c r="Q391" s="223">
        <v>0</v>
      </c>
      <c r="R391" s="223">
        <f>Q391*H391</f>
        <v>0</v>
      </c>
      <c r="S391" s="223">
        <v>0</v>
      </c>
      <c r="T391" s="224">
        <f>S391*H391</f>
        <v>0</v>
      </c>
      <c r="AR391" s="25" t="s">
        <v>175</v>
      </c>
      <c r="AT391" s="25" t="s">
        <v>162</v>
      </c>
      <c r="AU391" s="25" t="s">
        <v>79</v>
      </c>
      <c r="AY391" s="25" t="s">
        <v>159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25" t="s">
        <v>77</v>
      </c>
      <c r="BK391" s="225">
        <f>ROUND(I391*H391,2)</f>
        <v>0</v>
      </c>
      <c r="BL391" s="25" t="s">
        <v>175</v>
      </c>
      <c r="BM391" s="25" t="s">
        <v>379</v>
      </c>
    </row>
    <row r="392" s="14" customFormat="1">
      <c r="B392" s="248"/>
      <c r="D392" s="232" t="s">
        <v>249</v>
      </c>
      <c r="E392" s="249" t="s">
        <v>5</v>
      </c>
      <c r="F392" s="250" t="s">
        <v>755</v>
      </c>
      <c r="H392" s="249" t="s">
        <v>5</v>
      </c>
      <c r="I392" s="251"/>
      <c r="L392" s="248"/>
      <c r="M392" s="252"/>
      <c r="N392" s="253"/>
      <c r="O392" s="253"/>
      <c r="P392" s="253"/>
      <c r="Q392" s="253"/>
      <c r="R392" s="253"/>
      <c r="S392" s="253"/>
      <c r="T392" s="254"/>
      <c r="AT392" s="249" t="s">
        <v>249</v>
      </c>
      <c r="AU392" s="249" t="s">
        <v>79</v>
      </c>
      <c r="AV392" s="14" t="s">
        <v>77</v>
      </c>
      <c r="AW392" s="14" t="s">
        <v>34</v>
      </c>
      <c r="AX392" s="14" t="s">
        <v>70</v>
      </c>
      <c r="AY392" s="249" t="s">
        <v>159</v>
      </c>
    </row>
    <row r="393" s="12" customFormat="1">
      <c r="B393" s="231"/>
      <c r="D393" s="232" t="s">
        <v>249</v>
      </c>
      <c r="E393" s="233" t="s">
        <v>5</v>
      </c>
      <c r="F393" s="234" t="s">
        <v>766</v>
      </c>
      <c r="H393" s="235">
        <v>198</v>
      </c>
      <c r="I393" s="236"/>
      <c r="L393" s="231"/>
      <c r="M393" s="237"/>
      <c r="N393" s="238"/>
      <c r="O393" s="238"/>
      <c r="P393" s="238"/>
      <c r="Q393" s="238"/>
      <c r="R393" s="238"/>
      <c r="S393" s="238"/>
      <c r="T393" s="239"/>
      <c r="AT393" s="233" t="s">
        <v>249</v>
      </c>
      <c r="AU393" s="233" t="s">
        <v>79</v>
      </c>
      <c r="AV393" s="12" t="s">
        <v>79</v>
      </c>
      <c r="AW393" s="12" t="s">
        <v>34</v>
      </c>
      <c r="AX393" s="12" t="s">
        <v>70</v>
      </c>
      <c r="AY393" s="233" t="s">
        <v>159</v>
      </c>
    </row>
    <row r="394" s="13" customFormat="1">
      <c r="B394" s="240"/>
      <c r="D394" s="232" t="s">
        <v>249</v>
      </c>
      <c r="E394" s="241" t="s">
        <v>5</v>
      </c>
      <c r="F394" s="242" t="s">
        <v>251</v>
      </c>
      <c r="H394" s="243">
        <v>198</v>
      </c>
      <c r="I394" s="244"/>
      <c r="L394" s="240"/>
      <c r="M394" s="245"/>
      <c r="N394" s="246"/>
      <c r="O394" s="246"/>
      <c r="P394" s="246"/>
      <c r="Q394" s="246"/>
      <c r="R394" s="246"/>
      <c r="S394" s="246"/>
      <c r="T394" s="247"/>
      <c r="AT394" s="241" t="s">
        <v>249</v>
      </c>
      <c r="AU394" s="241" t="s">
        <v>79</v>
      </c>
      <c r="AV394" s="13" t="s">
        <v>175</v>
      </c>
      <c r="AW394" s="13" t="s">
        <v>34</v>
      </c>
      <c r="AX394" s="13" t="s">
        <v>77</v>
      </c>
      <c r="AY394" s="241" t="s">
        <v>159</v>
      </c>
    </row>
    <row r="395" s="1" customFormat="1" ht="38.25" customHeight="1">
      <c r="B395" s="213"/>
      <c r="C395" s="214" t="s">
        <v>508</v>
      </c>
      <c r="D395" s="214" t="s">
        <v>162</v>
      </c>
      <c r="E395" s="215" t="s">
        <v>776</v>
      </c>
      <c r="F395" s="216" t="s">
        <v>777</v>
      </c>
      <c r="G395" s="217" t="s">
        <v>289</v>
      </c>
      <c r="H395" s="218">
        <v>5305</v>
      </c>
      <c r="I395" s="219"/>
      <c r="J395" s="220">
        <f>ROUND(I395*H395,2)</f>
        <v>0</v>
      </c>
      <c r="K395" s="216" t="s">
        <v>166</v>
      </c>
      <c r="L395" s="47"/>
      <c r="M395" s="221" t="s">
        <v>5</v>
      </c>
      <c r="N395" s="222" t="s">
        <v>41</v>
      </c>
      <c r="O395" s="48"/>
      <c r="P395" s="223">
        <f>O395*H395</f>
        <v>0</v>
      </c>
      <c r="Q395" s="223">
        <v>0</v>
      </c>
      <c r="R395" s="223">
        <f>Q395*H395</f>
        <v>0</v>
      </c>
      <c r="S395" s="223">
        <v>0</v>
      </c>
      <c r="T395" s="224">
        <f>S395*H395</f>
        <v>0</v>
      </c>
      <c r="AR395" s="25" t="s">
        <v>175</v>
      </c>
      <c r="AT395" s="25" t="s">
        <v>162</v>
      </c>
      <c r="AU395" s="25" t="s">
        <v>79</v>
      </c>
      <c r="AY395" s="25" t="s">
        <v>159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25" t="s">
        <v>77</v>
      </c>
      <c r="BK395" s="225">
        <f>ROUND(I395*H395,2)</f>
        <v>0</v>
      </c>
      <c r="BL395" s="25" t="s">
        <v>175</v>
      </c>
      <c r="BM395" s="25" t="s">
        <v>778</v>
      </c>
    </row>
    <row r="396" s="14" customFormat="1">
      <c r="B396" s="248"/>
      <c r="D396" s="232" t="s">
        <v>249</v>
      </c>
      <c r="E396" s="249" t="s">
        <v>5</v>
      </c>
      <c r="F396" s="250" t="s">
        <v>779</v>
      </c>
      <c r="H396" s="249" t="s">
        <v>5</v>
      </c>
      <c r="I396" s="251"/>
      <c r="L396" s="248"/>
      <c r="M396" s="252"/>
      <c r="N396" s="253"/>
      <c r="O396" s="253"/>
      <c r="P396" s="253"/>
      <c r="Q396" s="253"/>
      <c r="R396" s="253"/>
      <c r="S396" s="253"/>
      <c r="T396" s="254"/>
      <c r="AT396" s="249" t="s">
        <v>249</v>
      </c>
      <c r="AU396" s="249" t="s">
        <v>79</v>
      </c>
      <c r="AV396" s="14" t="s">
        <v>77</v>
      </c>
      <c r="AW396" s="14" t="s">
        <v>34</v>
      </c>
      <c r="AX396" s="14" t="s">
        <v>70</v>
      </c>
      <c r="AY396" s="249" t="s">
        <v>159</v>
      </c>
    </row>
    <row r="397" s="14" customFormat="1">
      <c r="B397" s="248"/>
      <c r="D397" s="232" t="s">
        <v>249</v>
      </c>
      <c r="E397" s="249" t="s">
        <v>5</v>
      </c>
      <c r="F397" s="250" t="s">
        <v>664</v>
      </c>
      <c r="H397" s="249" t="s">
        <v>5</v>
      </c>
      <c r="I397" s="251"/>
      <c r="L397" s="248"/>
      <c r="M397" s="252"/>
      <c r="N397" s="253"/>
      <c r="O397" s="253"/>
      <c r="P397" s="253"/>
      <c r="Q397" s="253"/>
      <c r="R397" s="253"/>
      <c r="S397" s="253"/>
      <c r="T397" s="254"/>
      <c r="AT397" s="249" t="s">
        <v>249</v>
      </c>
      <c r="AU397" s="249" t="s">
        <v>79</v>
      </c>
      <c r="AV397" s="14" t="s">
        <v>77</v>
      </c>
      <c r="AW397" s="14" t="s">
        <v>34</v>
      </c>
      <c r="AX397" s="14" t="s">
        <v>70</v>
      </c>
      <c r="AY397" s="249" t="s">
        <v>159</v>
      </c>
    </row>
    <row r="398" s="12" customFormat="1">
      <c r="B398" s="231"/>
      <c r="D398" s="232" t="s">
        <v>249</v>
      </c>
      <c r="E398" s="233" t="s">
        <v>5</v>
      </c>
      <c r="F398" s="234" t="s">
        <v>780</v>
      </c>
      <c r="H398" s="235">
        <v>5237</v>
      </c>
      <c r="I398" s="236"/>
      <c r="L398" s="231"/>
      <c r="M398" s="237"/>
      <c r="N398" s="238"/>
      <c r="O398" s="238"/>
      <c r="P398" s="238"/>
      <c r="Q398" s="238"/>
      <c r="R398" s="238"/>
      <c r="S398" s="238"/>
      <c r="T398" s="239"/>
      <c r="AT398" s="233" t="s">
        <v>249</v>
      </c>
      <c r="AU398" s="233" t="s">
        <v>79</v>
      </c>
      <c r="AV398" s="12" t="s">
        <v>79</v>
      </c>
      <c r="AW398" s="12" t="s">
        <v>34</v>
      </c>
      <c r="AX398" s="12" t="s">
        <v>70</v>
      </c>
      <c r="AY398" s="233" t="s">
        <v>159</v>
      </c>
    </row>
    <row r="399" s="14" customFormat="1">
      <c r="B399" s="248"/>
      <c r="D399" s="232" t="s">
        <v>249</v>
      </c>
      <c r="E399" s="249" t="s">
        <v>5</v>
      </c>
      <c r="F399" s="250" t="s">
        <v>781</v>
      </c>
      <c r="H399" s="249" t="s">
        <v>5</v>
      </c>
      <c r="I399" s="251"/>
      <c r="L399" s="248"/>
      <c r="M399" s="252"/>
      <c r="N399" s="253"/>
      <c r="O399" s="253"/>
      <c r="P399" s="253"/>
      <c r="Q399" s="253"/>
      <c r="R399" s="253"/>
      <c r="S399" s="253"/>
      <c r="T399" s="254"/>
      <c r="AT399" s="249" t="s">
        <v>249</v>
      </c>
      <c r="AU399" s="249" t="s">
        <v>79</v>
      </c>
      <c r="AV399" s="14" t="s">
        <v>77</v>
      </c>
      <c r="AW399" s="14" t="s">
        <v>34</v>
      </c>
      <c r="AX399" s="14" t="s">
        <v>70</v>
      </c>
      <c r="AY399" s="249" t="s">
        <v>159</v>
      </c>
    </row>
    <row r="400" s="12" customFormat="1">
      <c r="B400" s="231"/>
      <c r="D400" s="232" t="s">
        <v>249</v>
      </c>
      <c r="E400" s="233" t="s">
        <v>5</v>
      </c>
      <c r="F400" s="234" t="s">
        <v>407</v>
      </c>
      <c r="H400" s="235">
        <v>68</v>
      </c>
      <c r="I400" s="236"/>
      <c r="L400" s="231"/>
      <c r="M400" s="237"/>
      <c r="N400" s="238"/>
      <c r="O400" s="238"/>
      <c r="P400" s="238"/>
      <c r="Q400" s="238"/>
      <c r="R400" s="238"/>
      <c r="S400" s="238"/>
      <c r="T400" s="239"/>
      <c r="AT400" s="233" t="s">
        <v>249</v>
      </c>
      <c r="AU400" s="233" t="s">
        <v>79</v>
      </c>
      <c r="AV400" s="12" t="s">
        <v>79</v>
      </c>
      <c r="AW400" s="12" t="s">
        <v>34</v>
      </c>
      <c r="AX400" s="12" t="s">
        <v>70</v>
      </c>
      <c r="AY400" s="233" t="s">
        <v>159</v>
      </c>
    </row>
    <row r="401" s="13" customFormat="1">
      <c r="B401" s="240"/>
      <c r="D401" s="232" t="s">
        <v>249</v>
      </c>
      <c r="E401" s="241" t="s">
        <v>5</v>
      </c>
      <c r="F401" s="242" t="s">
        <v>251</v>
      </c>
      <c r="H401" s="243">
        <v>5305</v>
      </c>
      <c r="I401" s="244"/>
      <c r="L401" s="240"/>
      <c r="M401" s="245"/>
      <c r="N401" s="246"/>
      <c r="O401" s="246"/>
      <c r="P401" s="246"/>
      <c r="Q401" s="246"/>
      <c r="R401" s="246"/>
      <c r="S401" s="246"/>
      <c r="T401" s="247"/>
      <c r="AT401" s="241" t="s">
        <v>249</v>
      </c>
      <c r="AU401" s="241" t="s">
        <v>79</v>
      </c>
      <c r="AV401" s="13" t="s">
        <v>175</v>
      </c>
      <c r="AW401" s="13" t="s">
        <v>34</v>
      </c>
      <c r="AX401" s="13" t="s">
        <v>77</v>
      </c>
      <c r="AY401" s="241" t="s">
        <v>159</v>
      </c>
    </row>
    <row r="402" s="1" customFormat="1" ht="38.25" customHeight="1">
      <c r="B402" s="213"/>
      <c r="C402" s="214" t="s">
        <v>503</v>
      </c>
      <c r="D402" s="214" t="s">
        <v>162</v>
      </c>
      <c r="E402" s="215" t="s">
        <v>384</v>
      </c>
      <c r="F402" s="216" t="s">
        <v>385</v>
      </c>
      <c r="G402" s="217" t="s">
        <v>289</v>
      </c>
      <c r="H402" s="218">
        <v>165</v>
      </c>
      <c r="I402" s="219"/>
      <c r="J402" s="220">
        <f>ROUND(I402*H402,2)</f>
        <v>0</v>
      </c>
      <c r="K402" s="216" t="s">
        <v>166</v>
      </c>
      <c r="L402" s="47"/>
      <c r="M402" s="221" t="s">
        <v>5</v>
      </c>
      <c r="N402" s="222" t="s">
        <v>41</v>
      </c>
      <c r="O402" s="48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AR402" s="25" t="s">
        <v>175</v>
      </c>
      <c r="AT402" s="25" t="s">
        <v>162</v>
      </c>
      <c r="AU402" s="25" t="s">
        <v>79</v>
      </c>
      <c r="AY402" s="25" t="s">
        <v>159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25" t="s">
        <v>77</v>
      </c>
      <c r="BK402" s="225">
        <f>ROUND(I402*H402,2)</f>
        <v>0</v>
      </c>
      <c r="BL402" s="25" t="s">
        <v>175</v>
      </c>
      <c r="BM402" s="25" t="s">
        <v>782</v>
      </c>
    </row>
    <row r="403" s="14" customFormat="1">
      <c r="B403" s="248"/>
      <c r="D403" s="232" t="s">
        <v>249</v>
      </c>
      <c r="E403" s="249" t="s">
        <v>5</v>
      </c>
      <c r="F403" s="250" t="s">
        <v>783</v>
      </c>
      <c r="H403" s="249" t="s">
        <v>5</v>
      </c>
      <c r="I403" s="251"/>
      <c r="L403" s="248"/>
      <c r="M403" s="252"/>
      <c r="N403" s="253"/>
      <c r="O403" s="253"/>
      <c r="P403" s="253"/>
      <c r="Q403" s="253"/>
      <c r="R403" s="253"/>
      <c r="S403" s="253"/>
      <c r="T403" s="254"/>
      <c r="AT403" s="249" t="s">
        <v>249</v>
      </c>
      <c r="AU403" s="249" t="s">
        <v>79</v>
      </c>
      <c r="AV403" s="14" t="s">
        <v>77</v>
      </c>
      <c r="AW403" s="14" t="s">
        <v>34</v>
      </c>
      <c r="AX403" s="14" t="s">
        <v>70</v>
      </c>
      <c r="AY403" s="249" t="s">
        <v>159</v>
      </c>
    </row>
    <row r="404" s="14" customFormat="1">
      <c r="B404" s="248"/>
      <c r="D404" s="232" t="s">
        <v>249</v>
      </c>
      <c r="E404" s="249" t="s">
        <v>5</v>
      </c>
      <c r="F404" s="250" t="s">
        <v>755</v>
      </c>
      <c r="H404" s="249" t="s">
        <v>5</v>
      </c>
      <c r="I404" s="251"/>
      <c r="L404" s="248"/>
      <c r="M404" s="252"/>
      <c r="N404" s="253"/>
      <c r="O404" s="253"/>
      <c r="P404" s="253"/>
      <c r="Q404" s="253"/>
      <c r="R404" s="253"/>
      <c r="S404" s="253"/>
      <c r="T404" s="254"/>
      <c r="AT404" s="249" t="s">
        <v>249</v>
      </c>
      <c r="AU404" s="249" t="s">
        <v>79</v>
      </c>
      <c r="AV404" s="14" t="s">
        <v>77</v>
      </c>
      <c r="AW404" s="14" t="s">
        <v>34</v>
      </c>
      <c r="AX404" s="14" t="s">
        <v>70</v>
      </c>
      <c r="AY404" s="249" t="s">
        <v>159</v>
      </c>
    </row>
    <row r="405" s="12" customFormat="1">
      <c r="B405" s="231"/>
      <c r="D405" s="232" t="s">
        <v>249</v>
      </c>
      <c r="E405" s="233" t="s">
        <v>5</v>
      </c>
      <c r="F405" s="234" t="s">
        <v>784</v>
      </c>
      <c r="H405" s="235">
        <v>165</v>
      </c>
      <c r="I405" s="236"/>
      <c r="L405" s="231"/>
      <c r="M405" s="237"/>
      <c r="N405" s="238"/>
      <c r="O405" s="238"/>
      <c r="P405" s="238"/>
      <c r="Q405" s="238"/>
      <c r="R405" s="238"/>
      <c r="S405" s="238"/>
      <c r="T405" s="239"/>
      <c r="AT405" s="233" t="s">
        <v>249</v>
      </c>
      <c r="AU405" s="233" t="s">
        <v>79</v>
      </c>
      <c r="AV405" s="12" t="s">
        <v>79</v>
      </c>
      <c r="AW405" s="12" t="s">
        <v>34</v>
      </c>
      <c r="AX405" s="12" t="s">
        <v>70</v>
      </c>
      <c r="AY405" s="233" t="s">
        <v>159</v>
      </c>
    </row>
    <row r="406" s="13" customFormat="1">
      <c r="B406" s="240"/>
      <c r="D406" s="232" t="s">
        <v>249</v>
      </c>
      <c r="E406" s="241" t="s">
        <v>5</v>
      </c>
      <c r="F406" s="242" t="s">
        <v>251</v>
      </c>
      <c r="H406" s="243">
        <v>165</v>
      </c>
      <c r="I406" s="244"/>
      <c r="L406" s="240"/>
      <c r="M406" s="245"/>
      <c r="N406" s="246"/>
      <c r="O406" s="246"/>
      <c r="P406" s="246"/>
      <c r="Q406" s="246"/>
      <c r="R406" s="246"/>
      <c r="S406" s="246"/>
      <c r="T406" s="247"/>
      <c r="AT406" s="241" t="s">
        <v>249</v>
      </c>
      <c r="AU406" s="241" t="s">
        <v>79</v>
      </c>
      <c r="AV406" s="13" t="s">
        <v>175</v>
      </c>
      <c r="AW406" s="13" t="s">
        <v>34</v>
      </c>
      <c r="AX406" s="13" t="s">
        <v>77</v>
      </c>
      <c r="AY406" s="241" t="s">
        <v>159</v>
      </c>
    </row>
    <row r="407" s="1" customFormat="1" ht="38.25" customHeight="1">
      <c r="B407" s="213"/>
      <c r="C407" s="214" t="s">
        <v>785</v>
      </c>
      <c r="D407" s="214" t="s">
        <v>162</v>
      </c>
      <c r="E407" s="215" t="s">
        <v>786</v>
      </c>
      <c r="F407" s="216" t="s">
        <v>787</v>
      </c>
      <c r="G407" s="217" t="s">
        <v>289</v>
      </c>
      <c r="H407" s="218">
        <v>9.5</v>
      </c>
      <c r="I407" s="219"/>
      <c r="J407" s="220">
        <f>ROUND(I407*H407,2)</f>
        <v>0</v>
      </c>
      <c r="K407" s="216" t="s">
        <v>166</v>
      </c>
      <c r="L407" s="47"/>
      <c r="M407" s="221" t="s">
        <v>5</v>
      </c>
      <c r="N407" s="222" t="s">
        <v>41</v>
      </c>
      <c r="O407" s="48"/>
      <c r="P407" s="223">
        <f>O407*H407</f>
        <v>0</v>
      </c>
      <c r="Q407" s="223">
        <v>0.19536000000000001</v>
      </c>
      <c r="R407" s="223">
        <f>Q407*H407</f>
        <v>1.85592</v>
      </c>
      <c r="S407" s="223">
        <v>0</v>
      </c>
      <c r="T407" s="224">
        <f>S407*H407</f>
        <v>0</v>
      </c>
      <c r="AR407" s="25" t="s">
        <v>175</v>
      </c>
      <c r="AT407" s="25" t="s">
        <v>162</v>
      </c>
      <c r="AU407" s="25" t="s">
        <v>79</v>
      </c>
      <c r="AY407" s="25" t="s">
        <v>159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25" t="s">
        <v>77</v>
      </c>
      <c r="BK407" s="225">
        <f>ROUND(I407*H407,2)</f>
        <v>0</v>
      </c>
      <c r="BL407" s="25" t="s">
        <v>175</v>
      </c>
      <c r="BM407" s="25" t="s">
        <v>788</v>
      </c>
    </row>
    <row r="408" s="14" customFormat="1">
      <c r="B408" s="248"/>
      <c r="D408" s="232" t="s">
        <v>249</v>
      </c>
      <c r="E408" s="249" t="s">
        <v>5</v>
      </c>
      <c r="F408" s="250" t="s">
        <v>789</v>
      </c>
      <c r="H408" s="249" t="s">
        <v>5</v>
      </c>
      <c r="I408" s="251"/>
      <c r="L408" s="248"/>
      <c r="M408" s="252"/>
      <c r="N408" s="253"/>
      <c r="O408" s="253"/>
      <c r="P408" s="253"/>
      <c r="Q408" s="253"/>
      <c r="R408" s="253"/>
      <c r="S408" s="253"/>
      <c r="T408" s="254"/>
      <c r="AT408" s="249" t="s">
        <v>249</v>
      </c>
      <c r="AU408" s="249" t="s">
        <v>79</v>
      </c>
      <c r="AV408" s="14" t="s">
        <v>77</v>
      </c>
      <c r="AW408" s="14" t="s">
        <v>34</v>
      </c>
      <c r="AX408" s="14" t="s">
        <v>70</v>
      </c>
      <c r="AY408" s="249" t="s">
        <v>159</v>
      </c>
    </row>
    <row r="409" s="12" customFormat="1">
      <c r="B409" s="231"/>
      <c r="D409" s="232" t="s">
        <v>249</v>
      </c>
      <c r="E409" s="233" t="s">
        <v>5</v>
      </c>
      <c r="F409" s="234" t="s">
        <v>790</v>
      </c>
      <c r="H409" s="235">
        <v>9.5</v>
      </c>
      <c r="I409" s="236"/>
      <c r="L409" s="231"/>
      <c r="M409" s="237"/>
      <c r="N409" s="238"/>
      <c r="O409" s="238"/>
      <c r="P409" s="238"/>
      <c r="Q409" s="238"/>
      <c r="R409" s="238"/>
      <c r="S409" s="238"/>
      <c r="T409" s="239"/>
      <c r="AT409" s="233" t="s">
        <v>249</v>
      </c>
      <c r="AU409" s="233" t="s">
        <v>79</v>
      </c>
      <c r="AV409" s="12" t="s">
        <v>79</v>
      </c>
      <c r="AW409" s="12" t="s">
        <v>34</v>
      </c>
      <c r="AX409" s="12" t="s">
        <v>70</v>
      </c>
      <c r="AY409" s="233" t="s">
        <v>159</v>
      </c>
    </row>
    <row r="410" s="13" customFormat="1">
      <c r="B410" s="240"/>
      <c r="D410" s="232" t="s">
        <v>249</v>
      </c>
      <c r="E410" s="241" t="s">
        <v>5</v>
      </c>
      <c r="F410" s="242" t="s">
        <v>251</v>
      </c>
      <c r="H410" s="243">
        <v>9.5</v>
      </c>
      <c r="I410" s="244"/>
      <c r="L410" s="240"/>
      <c r="M410" s="245"/>
      <c r="N410" s="246"/>
      <c r="O410" s="246"/>
      <c r="P410" s="246"/>
      <c r="Q410" s="246"/>
      <c r="R410" s="246"/>
      <c r="S410" s="246"/>
      <c r="T410" s="247"/>
      <c r="AT410" s="241" t="s">
        <v>249</v>
      </c>
      <c r="AU410" s="241" t="s">
        <v>79</v>
      </c>
      <c r="AV410" s="13" t="s">
        <v>175</v>
      </c>
      <c r="AW410" s="13" t="s">
        <v>34</v>
      </c>
      <c r="AX410" s="13" t="s">
        <v>77</v>
      </c>
      <c r="AY410" s="241" t="s">
        <v>159</v>
      </c>
    </row>
    <row r="411" s="1" customFormat="1" ht="16.5" customHeight="1">
      <c r="B411" s="213"/>
      <c r="C411" s="255" t="s">
        <v>791</v>
      </c>
      <c r="D411" s="255" t="s">
        <v>395</v>
      </c>
      <c r="E411" s="256" t="s">
        <v>792</v>
      </c>
      <c r="F411" s="257" t="s">
        <v>793</v>
      </c>
      <c r="G411" s="258" t="s">
        <v>279</v>
      </c>
      <c r="H411" s="259">
        <v>2.1589999999999998</v>
      </c>
      <c r="I411" s="260"/>
      <c r="J411" s="261">
        <f>ROUND(I411*H411,2)</f>
        <v>0</v>
      </c>
      <c r="K411" s="257" t="s">
        <v>166</v>
      </c>
      <c r="L411" s="262"/>
      <c r="M411" s="263" t="s">
        <v>5</v>
      </c>
      <c r="N411" s="264" t="s">
        <v>41</v>
      </c>
      <c r="O411" s="48"/>
      <c r="P411" s="223">
        <f>O411*H411</f>
        <v>0</v>
      </c>
      <c r="Q411" s="223">
        <v>1</v>
      </c>
      <c r="R411" s="223">
        <f>Q411*H411</f>
        <v>2.1589999999999998</v>
      </c>
      <c r="S411" s="223">
        <v>0</v>
      </c>
      <c r="T411" s="224">
        <f>S411*H411</f>
        <v>0</v>
      </c>
      <c r="AR411" s="25" t="s">
        <v>194</v>
      </c>
      <c r="AT411" s="25" t="s">
        <v>395</v>
      </c>
      <c r="AU411" s="25" t="s">
        <v>79</v>
      </c>
      <c r="AY411" s="25" t="s">
        <v>159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25" t="s">
        <v>77</v>
      </c>
      <c r="BK411" s="225">
        <f>ROUND(I411*H411,2)</f>
        <v>0</v>
      </c>
      <c r="BL411" s="25" t="s">
        <v>175</v>
      </c>
      <c r="BM411" s="25" t="s">
        <v>794</v>
      </c>
    </row>
    <row r="412" s="1" customFormat="1">
      <c r="B412" s="47"/>
      <c r="D412" s="232" t="s">
        <v>636</v>
      </c>
      <c r="F412" s="268" t="s">
        <v>795</v>
      </c>
      <c r="I412" s="187"/>
      <c r="L412" s="47"/>
      <c r="M412" s="269"/>
      <c r="N412" s="48"/>
      <c r="O412" s="48"/>
      <c r="P412" s="48"/>
      <c r="Q412" s="48"/>
      <c r="R412" s="48"/>
      <c r="S412" s="48"/>
      <c r="T412" s="86"/>
      <c r="AT412" s="25" t="s">
        <v>636</v>
      </c>
      <c r="AU412" s="25" t="s">
        <v>79</v>
      </c>
    </row>
    <row r="413" s="14" customFormat="1">
      <c r="B413" s="248"/>
      <c r="D413" s="232" t="s">
        <v>249</v>
      </c>
      <c r="E413" s="249" t="s">
        <v>5</v>
      </c>
      <c r="F413" s="250" t="s">
        <v>789</v>
      </c>
      <c r="H413" s="249" t="s">
        <v>5</v>
      </c>
      <c r="I413" s="251"/>
      <c r="L413" s="248"/>
      <c r="M413" s="252"/>
      <c r="N413" s="253"/>
      <c r="O413" s="253"/>
      <c r="P413" s="253"/>
      <c r="Q413" s="253"/>
      <c r="R413" s="253"/>
      <c r="S413" s="253"/>
      <c r="T413" s="254"/>
      <c r="AT413" s="249" t="s">
        <v>249</v>
      </c>
      <c r="AU413" s="249" t="s">
        <v>79</v>
      </c>
      <c r="AV413" s="14" t="s">
        <v>77</v>
      </c>
      <c r="AW413" s="14" t="s">
        <v>34</v>
      </c>
      <c r="AX413" s="14" t="s">
        <v>70</v>
      </c>
      <c r="AY413" s="249" t="s">
        <v>159</v>
      </c>
    </row>
    <row r="414" s="12" customFormat="1">
      <c r="B414" s="231"/>
      <c r="D414" s="232" t="s">
        <v>249</v>
      </c>
      <c r="E414" s="233" t="s">
        <v>5</v>
      </c>
      <c r="F414" s="234" t="s">
        <v>796</v>
      </c>
      <c r="H414" s="235">
        <v>2.1589999999999998</v>
      </c>
      <c r="I414" s="236"/>
      <c r="L414" s="231"/>
      <c r="M414" s="237"/>
      <c r="N414" s="238"/>
      <c r="O414" s="238"/>
      <c r="P414" s="238"/>
      <c r="Q414" s="238"/>
      <c r="R414" s="238"/>
      <c r="S414" s="238"/>
      <c r="T414" s="239"/>
      <c r="AT414" s="233" t="s">
        <v>249</v>
      </c>
      <c r="AU414" s="233" t="s">
        <v>79</v>
      </c>
      <c r="AV414" s="12" t="s">
        <v>79</v>
      </c>
      <c r="AW414" s="12" t="s">
        <v>34</v>
      </c>
      <c r="AX414" s="12" t="s">
        <v>70</v>
      </c>
      <c r="AY414" s="233" t="s">
        <v>159</v>
      </c>
    </row>
    <row r="415" s="13" customFormat="1">
      <c r="B415" s="240"/>
      <c r="D415" s="232" t="s">
        <v>249</v>
      </c>
      <c r="E415" s="241" t="s">
        <v>5</v>
      </c>
      <c r="F415" s="242" t="s">
        <v>251</v>
      </c>
      <c r="H415" s="243">
        <v>2.1589999999999998</v>
      </c>
      <c r="I415" s="244"/>
      <c r="L415" s="240"/>
      <c r="M415" s="245"/>
      <c r="N415" s="246"/>
      <c r="O415" s="246"/>
      <c r="P415" s="246"/>
      <c r="Q415" s="246"/>
      <c r="R415" s="246"/>
      <c r="S415" s="246"/>
      <c r="T415" s="247"/>
      <c r="AT415" s="241" t="s">
        <v>249</v>
      </c>
      <c r="AU415" s="241" t="s">
        <v>79</v>
      </c>
      <c r="AV415" s="13" t="s">
        <v>175</v>
      </c>
      <c r="AW415" s="13" t="s">
        <v>34</v>
      </c>
      <c r="AX415" s="13" t="s">
        <v>77</v>
      </c>
      <c r="AY415" s="241" t="s">
        <v>159</v>
      </c>
    </row>
    <row r="416" s="1" customFormat="1" ht="16.5" customHeight="1">
      <c r="B416" s="213"/>
      <c r="C416" s="255" t="s">
        <v>553</v>
      </c>
      <c r="D416" s="255" t="s">
        <v>395</v>
      </c>
      <c r="E416" s="256" t="s">
        <v>797</v>
      </c>
      <c r="F416" s="257" t="s">
        <v>798</v>
      </c>
      <c r="G416" s="258" t="s">
        <v>289</v>
      </c>
      <c r="H416" s="259">
        <v>24.48</v>
      </c>
      <c r="I416" s="260"/>
      <c r="J416" s="261">
        <f>ROUND(I416*H416,2)</f>
        <v>0</v>
      </c>
      <c r="K416" s="257" t="s">
        <v>5</v>
      </c>
      <c r="L416" s="262"/>
      <c r="M416" s="263" t="s">
        <v>5</v>
      </c>
      <c r="N416" s="264" t="s">
        <v>41</v>
      </c>
      <c r="O416" s="48"/>
      <c r="P416" s="223">
        <f>O416*H416</f>
        <v>0</v>
      </c>
      <c r="Q416" s="223">
        <v>0.17599999999999999</v>
      </c>
      <c r="R416" s="223">
        <f>Q416*H416</f>
        <v>4.3084799999999994</v>
      </c>
      <c r="S416" s="223">
        <v>0</v>
      </c>
      <c r="T416" s="224">
        <f>S416*H416</f>
        <v>0</v>
      </c>
      <c r="AR416" s="25" t="s">
        <v>194</v>
      </c>
      <c r="AT416" s="25" t="s">
        <v>395</v>
      </c>
      <c r="AU416" s="25" t="s">
        <v>79</v>
      </c>
      <c r="AY416" s="25" t="s">
        <v>159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25" t="s">
        <v>77</v>
      </c>
      <c r="BK416" s="225">
        <f>ROUND(I416*H416,2)</f>
        <v>0</v>
      </c>
      <c r="BL416" s="25" t="s">
        <v>175</v>
      </c>
      <c r="BM416" s="25" t="s">
        <v>799</v>
      </c>
    </row>
    <row r="417" s="14" customFormat="1">
      <c r="B417" s="248"/>
      <c r="D417" s="232" t="s">
        <v>249</v>
      </c>
      <c r="E417" s="249" t="s">
        <v>5</v>
      </c>
      <c r="F417" s="250" t="s">
        <v>800</v>
      </c>
      <c r="H417" s="249" t="s">
        <v>5</v>
      </c>
      <c r="I417" s="251"/>
      <c r="L417" s="248"/>
      <c r="M417" s="252"/>
      <c r="N417" s="253"/>
      <c r="O417" s="253"/>
      <c r="P417" s="253"/>
      <c r="Q417" s="253"/>
      <c r="R417" s="253"/>
      <c r="S417" s="253"/>
      <c r="T417" s="254"/>
      <c r="AT417" s="249" t="s">
        <v>249</v>
      </c>
      <c r="AU417" s="249" t="s">
        <v>79</v>
      </c>
      <c r="AV417" s="14" t="s">
        <v>77</v>
      </c>
      <c r="AW417" s="14" t="s">
        <v>34</v>
      </c>
      <c r="AX417" s="14" t="s">
        <v>70</v>
      </c>
      <c r="AY417" s="249" t="s">
        <v>159</v>
      </c>
    </row>
    <row r="418" s="12" customFormat="1">
      <c r="B418" s="231"/>
      <c r="D418" s="232" t="s">
        <v>249</v>
      </c>
      <c r="E418" s="233" t="s">
        <v>5</v>
      </c>
      <c r="F418" s="234" t="s">
        <v>801</v>
      </c>
      <c r="H418" s="235">
        <v>24.48</v>
      </c>
      <c r="I418" s="236"/>
      <c r="L418" s="231"/>
      <c r="M418" s="237"/>
      <c r="N418" s="238"/>
      <c r="O418" s="238"/>
      <c r="P418" s="238"/>
      <c r="Q418" s="238"/>
      <c r="R418" s="238"/>
      <c r="S418" s="238"/>
      <c r="T418" s="239"/>
      <c r="AT418" s="233" t="s">
        <v>249</v>
      </c>
      <c r="AU418" s="233" t="s">
        <v>79</v>
      </c>
      <c r="AV418" s="12" t="s">
        <v>79</v>
      </c>
      <c r="AW418" s="12" t="s">
        <v>34</v>
      </c>
      <c r="AX418" s="12" t="s">
        <v>70</v>
      </c>
      <c r="AY418" s="233" t="s">
        <v>159</v>
      </c>
    </row>
    <row r="419" s="13" customFormat="1">
      <c r="B419" s="240"/>
      <c r="D419" s="232" t="s">
        <v>249</v>
      </c>
      <c r="E419" s="241" t="s">
        <v>5</v>
      </c>
      <c r="F419" s="242" t="s">
        <v>251</v>
      </c>
      <c r="H419" s="243">
        <v>24.48</v>
      </c>
      <c r="I419" s="244"/>
      <c r="L419" s="240"/>
      <c r="M419" s="245"/>
      <c r="N419" s="246"/>
      <c r="O419" s="246"/>
      <c r="P419" s="246"/>
      <c r="Q419" s="246"/>
      <c r="R419" s="246"/>
      <c r="S419" s="246"/>
      <c r="T419" s="247"/>
      <c r="AT419" s="241" t="s">
        <v>249</v>
      </c>
      <c r="AU419" s="241" t="s">
        <v>79</v>
      </c>
      <c r="AV419" s="13" t="s">
        <v>175</v>
      </c>
      <c r="AW419" s="13" t="s">
        <v>34</v>
      </c>
      <c r="AX419" s="13" t="s">
        <v>77</v>
      </c>
      <c r="AY419" s="241" t="s">
        <v>159</v>
      </c>
    </row>
    <row r="420" s="1" customFormat="1" ht="51" customHeight="1">
      <c r="B420" s="213"/>
      <c r="C420" s="214" t="s">
        <v>802</v>
      </c>
      <c r="D420" s="214" t="s">
        <v>162</v>
      </c>
      <c r="E420" s="215" t="s">
        <v>803</v>
      </c>
      <c r="F420" s="216" t="s">
        <v>804</v>
      </c>
      <c r="G420" s="217" t="s">
        <v>289</v>
      </c>
      <c r="H420" s="218">
        <v>20</v>
      </c>
      <c r="I420" s="219"/>
      <c r="J420" s="220">
        <f>ROUND(I420*H420,2)</f>
        <v>0</v>
      </c>
      <c r="K420" s="216" t="s">
        <v>166</v>
      </c>
      <c r="L420" s="47"/>
      <c r="M420" s="221" t="s">
        <v>5</v>
      </c>
      <c r="N420" s="222" t="s">
        <v>41</v>
      </c>
      <c r="O420" s="48"/>
      <c r="P420" s="223">
        <f>O420*H420</f>
        <v>0</v>
      </c>
      <c r="Q420" s="223">
        <v>0.084250000000000005</v>
      </c>
      <c r="R420" s="223">
        <f>Q420*H420</f>
        <v>1.6850000000000001</v>
      </c>
      <c r="S420" s="223">
        <v>0</v>
      </c>
      <c r="T420" s="224">
        <f>S420*H420</f>
        <v>0</v>
      </c>
      <c r="AR420" s="25" t="s">
        <v>175</v>
      </c>
      <c r="AT420" s="25" t="s">
        <v>162</v>
      </c>
      <c r="AU420" s="25" t="s">
        <v>79</v>
      </c>
      <c r="AY420" s="25" t="s">
        <v>159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25" t="s">
        <v>77</v>
      </c>
      <c r="BK420" s="225">
        <f>ROUND(I420*H420,2)</f>
        <v>0</v>
      </c>
      <c r="BL420" s="25" t="s">
        <v>175</v>
      </c>
      <c r="BM420" s="25" t="s">
        <v>805</v>
      </c>
    </row>
    <row r="421" s="14" customFormat="1">
      <c r="B421" s="248"/>
      <c r="D421" s="232" t="s">
        <v>249</v>
      </c>
      <c r="E421" s="249" t="s">
        <v>5</v>
      </c>
      <c r="F421" s="250" t="s">
        <v>806</v>
      </c>
      <c r="H421" s="249" t="s">
        <v>5</v>
      </c>
      <c r="I421" s="251"/>
      <c r="L421" s="248"/>
      <c r="M421" s="252"/>
      <c r="N421" s="253"/>
      <c r="O421" s="253"/>
      <c r="P421" s="253"/>
      <c r="Q421" s="253"/>
      <c r="R421" s="253"/>
      <c r="S421" s="253"/>
      <c r="T421" s="254"/>
      <c r="AT421" s="249" t="s">
        <v>249</v>
      </c>
      <c r="AU421" s="249" t="s">
        <v>79</v>
      </c>
      <c r="AV421" s="14" t="s">
        <v>77</v>
      </c>
      <c r="AW421" s="14" t="s">
        <v>34</v>
      </c>
      <c r="AX421" s="14" t="s">
        <v>70</v>
      </c>
      <c r="AY421" s="249" t="s">
        <v>159</v>
      </c>
    </row>
    <row r="422" s="12" customFormat="1">
      <c r="B422" s="231"/>
      <c r="D422" s="232" t="s">
        <v>249</v>
      </c>
      <c r="E422" s="233" t="s">
        <v>5</v>
      </c>
      <c r="F422" s="234" t="s">
        <v>361</v>
      </c>
      <c r="H422" s="235">
        <v>20</v>
      </c>
      <c r="I422" s="236"/>
      <c r="L422" s="231"/>
      <c r="M422" s="237"/>
      <c r="N422" s="238"/>
      <c r="O422" s="238"/>
      <c r="P422" s="238"/>
      <c r="Q422" s="238"/>
      <c r="R422" s="238"/>
      <c r="S422" s="238"/>
      <c r="T422" s="239"/>
      <c r="AT422" s="233" t="s">
        <v>249</v>
      </c>
      <c r="AU422" s="233" t="s">
        <v>79</v>
      </c>
      <c r="AV422" s="12" t="s">
        <v>79</v>
      </c>
      <c r="AW422" s="12" t="s">
        <v>34</v>
      </c>
      <c r="AX422" s="12" t="s">
        <v>70</v>
      </c>
      <c r="AY422" s="233" t="s">
        <v>159</v>
      </c>
    </row>
    <row r="423" s="13" customFormat="1">
      <c r="B423" s="240"/>
      <c r="D423" s="232" t="s">
        <v>249</v>
      </c>
      <c r="E423" s="241" t="s">
        <v>5</v>
      </c>
      <c r="F423" s="242" t="s">
        <v>251</v>
      </c>
      <c r="H423" s="243">
        <v>20</v>
      </c>
      <c r="I423" s="244"/>
      <c r="L423" s="240"/>
      <c r="M423" s="245"/>
      <c r="N423" s="246"/>
      <c r="O423" s="246"/>
      <c r="P423" s="246"/>
      <c r="Q423" s="246"/>
      <c r="R423" s="246"/>
      <c r="S423" s="246"/>
      <c r="T423" s="247"/>
      <c r="AT423" s="241" t="s">
        <v>249</v>
      </c>
      <c r="AU423" s="241" t="s">
        <v>79</v>
      </c>
      <c r="AV423" s="13" t="s">
        <v>175</v>
      </c>
      <c r="AW423" s="13" t="s">
        <v>34</v>
      </c>
      <c r="AX423" s="13" t="s">
        <v>77</v>
      </c>
      <c r="AY423" s="241" t="s">
        <v>159</v>
      </c>
    </row>
    <row r="424" s="1" customFormat="1" ht="16.5" customHeight="1">
      <c r="B424" s="213"/>
      <c r="C424" s="255" t="s">
        <v>807</v>
      </c>
      <c r="D424" s="255" t="s">
        <v>395</v>
      </c>
      <c r="E424" s="256" t="s">
        <v>808</v>
      </c>
      <c r="F424" s="257" t="s">
        <v>809</v>
      </c>
      <c r="G424" s="258" t="s">
        <v>289</v>
      </c>
      <c r="H424" s="259">
        <v>20.399999999999999</v>
      </c>
      <c r="I424" s="260"/>
      <c r="J424" s="261">
        <f>ROUND(I424*H424,2)</f>
        <v>0</v>
      </c>
      <c r="K424" s="257" t="s">
        <v>166</v>
      </c>
      <c r="L424" s="262"/>
      <c r="M424" s="263" t="s">
        <v>5</v>
      </c>
      <c r="N424" s="264" t="s">
        <v>41</v>
      </c>
      <c r="O424" s="48"/>
      <c r="P424" s="223">
        <f>O424*H424</f>
        <v>0</v>
      </c>
      <c r="Q424" s="223">
        <v>0.13</v>
      </c>
      <c r="R424" s="223">
        <f>Q424*H424</f>
        <v>2.6519999999999997</v>
      </c>
      <c r="S424" s="223">
        <v>0</v>
      </c>
      <c r="T424" s="224">
        <f>S424*H424</f>
        <v>0</v>
      </c>
      <c r="AR424" s="25" t="s">
        <v>194</v>
      </c>
      <c r="AT424" s="25" t="s">
        <v>395</v>
      </c>
      <c r="AU424" s="25" t="s">
        <v>79</v>
      </c>
      <c r="AY424" s="25" t="s">
        <v>159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25" t="s">
        <v>77</v>
      </c>
      <c r="BK424" s="225">
        <f>ROUND(I424*H424,2)</f>
        <v>0</v>
      </c>
      <c r="BL424" s="25" t="s">
        <v>175</v>
      </c>
      <c r="BM424" s="25" t="s">
        <v>810</v>
      </c>
    </row>
    <row r="425" s="1" customFormat="1">
      <c r="B425" s="47"/>
      <c r="D425" s="232" t="s">
        <v>636</v>
      </c>
      <c r="F425" s="268" t="s">
        <v>811</v>
      </c>
      <c r="I425" s="187"/>
      <c r="L425" s="47"/>
      <c r="M425" s="269"/>
      <c r="N425" s="48"/>
      <c r="O425" s="48"/>
      <c r="P425" s="48"/>
      <c r="Q425" s="48"/>
      <c r="R425" s="48"/>
      <c r="S425" s="48"/>
      <c r="T425" s="86"/>
      <c r="AT425" s="25" t="s">
        <v>636</v>
      </c>
      <c r="AU425" s="25" t="s">
        <v>79</v>
      </c>
    </row>
    <row r="426" s="12" customFormat="1">
      <c r="B426" s="231"/>
      <c r="D426" s="232" t="s">
        <v>249</v>
      </c>
      <c r="E426" s="233" t="s">
        <v>5</v>
      </c>
      <c r="F426" s="234" t="s">
        <v>812</v>
      </c>
      <c r="H426" s="235">
        <v>20.399999999999999</v>
      </c>
      <c r="I426" s="236"/>
      <c r="L426" s="231"/>
      <c r="M426" s="237"/>
      <c r="N426" s="238"/>
      <c r="O426" s="238"/>
      <c r="P426" s="238"/>
      <c r="Q426" s="238"/>
      <c r="R426" s="238"/>
      <c r="S426" s="238"/>
      <c r="T426" s="239"/>
      <c r="AT426" s="233" t="s">
        <v>249</v>
      </c>
      <c r="AU426" s="233" t="s">
        <v>79</v>
      </c>
      <c r="AV426" s="12" t="s">
        <v>79</v>
      </c>
      <c r="AW426" s="12" t="s">
        <v>34</v>
      </c>
      <c r="AX426" s="12" t="s">
        <v>70</v>
      </c>
      <c r="AY426" s="233" t="s">
        <v>159</v>
      </c>
    </row>
    <row r="427" s="13" customFormat="1">
      <c r="B427" s="240"/>
      <c r="D427" s="232" t="s">
        <v>249</v>
      </c>
      <c r="E427" s="241" t="s">
        <v>5</v>
      </c>
      <c r="F427" s="242" t="s">
        <v>251</v>
      </c>
      <c r="H427" s="243">
        <v>20.399999999999999</v>
      </c>
      <c r="I427" s="244"/>
      <c r="L427" s="240"/>
      <c r="M427" s="245"/>
      <c r="N427" s="246"/>
      <c r="O427" s="246"/>
      <c r="P427" s="246"/>
      <c r="Q427" s="246"/>
      <c r="R427" s="246"/>
      <c r="S427" s="246"/>
      <c r="T427" s="247"/>
      <c r="AT427" s="241" t="s">
        <v>249</v>
      </c>
      <c r="AU427" s="241" t="s">
        <v>79</v>
      </c>
      <c r="AV427" s="13" t="s">
        <v>175</v>
      </c>
      <c r="AW427" s="13" t="s">
        <v>34</v>
      </c>
      <c r="AX427" s="13" t="s">
        <v>77</v>
      </c>
      <c r="AY427" s="241" t="s">
        <v>159</v>
      </c>
    </row>
    <row r="428" s="1" customFormat="1" ht="38.25" customHeight="1">
      <c r="B428" s="213"/>
      <c r="C428" s="214" t="s">
        <v>813</v>
      </c>
      <c r="D428" s="214" t="s">
        <v>162</v>
      </c>
      <c r="E428" s="215" t="s">
        <v>814</v>
      </c>
      <c r="F428" s="216" t="s">
        <v>815</v>
      </c>
      <c r="G428" s="217" t="s">
        <v>289</v>
      </c>
      <c r="H428" s="218">
        <v>24</v>
      </c>
      <c r="I428" s="219"/>
      <c r="J428" s="220">
        <f>ROUND(I428*H428,2)</f>
        <v>0</v>
      </c>
      <c r="K428" s="216" t="s">
        <v>5</v>
      </c>
      <c r="L428" s="47"/>
      <c r="M428" s="221" t="s">
        <v>5</v>
      </c>
      <c r="N428" s="222" t="s">
        <v>41</v>
      </c>
      <c r="O428" s="48"/>
      <c r="P428" s="223">
        <f>O428*H428</f>
        <v>0</v>
      </c>
      <c r="Q428" s="223">
        <v>0.14610000000000001</v>
      </c>
      <c r="R428" s="223">
        <f>Q428*H428</f>
        <v>3.5064000000000002</v>
      </c>
      <c r="S428" s="223">
        <v>0</v>
      </c>
      <c r="T428" s="224">
        <f>S428*H428</f>
        <v>0</v>
      </c>
      <c r="AR428" s="25" t="s">
        <v>175</v>
      </c>
      <c r="AT428" s="25" t="s">
        <v>162</v>
      </c>
      <c r="AU428" s="25" t="s">
        <v>79</v>
      </c>
      <c r="AY428" s="25" t="s">
        <v>159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25" t="s">
        <v>77</v>
      </c>
      <c r="BK428" s="225">
        <f>ROUND(I428*H428,2)</f>
        <v>0</v>
      </c>
      <c r="BL428" s="25" t="s">
        <v>175</v>
      </c>
      <c r="BM428" s="25" t="s">
        <v>816</v>
      </c>
    </row>
    <row r="429" s="14" customFormat="1">
      <c r="B429" s="248"/>
      <c r="D429" s="232" t="s">
        <v>249</v>
      </c>
      <c r="E429" s="249" t="s">
        <v>5</v>
      </c>
      <c r="F429" s="250" t="s">
        <v>800</v>
      </c>
      <c r="H429" s="249" t="s">
        <v>5</v>
      </c>
      <c r="I429" s="251"/>
      <c r="L429" s="248"/>
      <c r="M429" s="252"/>
      <c r="N429" s="253"/>
      <c r="O429" s="253"/>
      <c r="P429" s="253"/>
      <c r="Q429" s="253"/>
      <c r="R429" s="253"/>
      <c r="S429" s="253"/>
      <c r="T429" s="254"/>
      <c r="AT429" s="249" t="s">
        <v>249</v>
      </c>
      <c r="AU429" s="249" t="s">
        <v>79</v>
      </c>
      <c r="AV429" s="14" t="s">
        <v>77</v>
      </c>
      <c r="AW429" s="14" t="s">
        <v>34</v>
      </c>
      <c r="AX429" s="14" t="s">
        <v>70</v>
      </c>
      <c r="AY429" s="249" t="s">
        <v>159</v>
      </c>
    </row>
    <row r="430" s="14" customFormat="1">
      <c r="B430" s="248"/>
      <c r="D430" s="232" t="s">
        <v>249</v>
      </c>
      <c r="E430" s="249" t="s">
        <v>5</v>
      </c>
      <c r="F430" s="250" t="s">
        <v>817</v>
      </c>
      <c r="H430" s="249" t="s">
        <v>5</v>
      </c>
      <c r="I430" s="251"/>
      <c r="L430" s="248"/>
      <c r="M430" s="252"/>
      <c r="N430" s="253"/>
      <c r="O430" s="253"/>
      <c r="P430" s="253"/>
      <c r="Q430" s="253"/>
      <c r="R430" s="253"/>
      <c r="S430" s="253"/>
      <c r="T430" s="254"/>
      <c r="AT430" s="249" t="s">
        <v>249</v>
      </c>
      <c r="AU430" s="249" t="s">
        <v>79</v>
      </c>
      <c r="AV430" s="14" t="s">
        <v>77</v>
      </c>
      <c r="AW430" s="14" t="s">
        <v>34</v>
      </c>
      <c r="AX430" s="14" t="s">
        <v>70</v>
      </c>
      <c r="AY430" s="249" t="s">
        <v>159</v>
      </c>
    </row>
    <row r="431" s="12" customFormat="1">
      <c r="B431" s="231"/>
      <c r="D431" s="232" t="s">
        <v>249</v>
      </c>
      <c r="E431" s="233" t="s">
        <v>5</v>
      </c>
      <c r="F431" s="234" t="s">
        <v>383</v>
      </c>
      <c r="H431" s="235">
        <v>24</v>
      </c>
      <c r="I431" s="236"/>
      <c r="L431" s="231"/>
      <c r="M431" s="237"/>
      <c r="N431" s="238"/>
      <c r="O431" s="238"/>
      <c r="P431" s="238"/>
      <c r="Q431" s="238"/>
      <c r="R431" s="238"/>
      <c r="S431" s="238"/>
      <c r="T431" s="239"/>
      <c r="AT431" s="233" t="s">
        <v>249</v>
      </c>
      <c r="AU431" s="233" t="s">
        <v>79</v>
      </c>
      <c r="AV431" s="12" t="s">
        <v>79</v>
      </c>
      <c r="AW431" s="12" t="s">
        <v>34</v>
      </c>
      <c r="AX431" s="12" t="s">
        <v>70</v>
      </c>
      <c r="AY431" s="233" t="s">
        <v>159</v>
      </c>
    </row>
    <row r="432" s="13" customFormat="1">
      <c r="B432" s="240"/>
      <c r="D432" s="232" t="s">
        <v>249</v>
      </c>
      <c r="E432" s="241" t="s">
        <v>5</v>
      </c>
      <c r="F432" s="242" t="s">
        <v>251</v>
      </c>
      <c r="H432" s="243">
        <v>24</v>
      </c>
      <c r="I432" s="244"/>
      <c r="L432" s="240"/>
      <c r="M432" s="245"/>
      <c r="N432" s="246"/>
      <c r="O432" s="246"/>
      <c r="P432" s="246"/>
      <c r="Q432" s="246"/>
      <c r="R432" s="246"/>
      <c r="S432" s="246"/>
      <c r="T432" s="247"/>
      <c r="AT432" s="241" t="s">
        <v>249</v>
      </c>
      <c r="AU432" s="241" t="s">
        <v>79</v>
      </c>
      <c r="AV432" s="13" t="s">
        <v>175</v>
      </c>
      <c r="AW432" s="13" t="s">
        <v>34</v>
      </c>
      <c r="AX432" s="13" t="s">
        <v>77</v>
      </c>
      <c r="AY432" s="241" t="s">
        <v>159</v>
      </c>
    </row>
    <row r="433" s="11" customFormat="1" ht="29.88" customHeight="1">
      <c r="B433" s="200"/>
      <c r="D433" s="201" t="s">
        <v>69</v>
      </c>
      <c r="E433" s="211" t="s">
        <v>194</v>
      </c>
      <c r="F433" s="211" t="s">
        <v>393</v>
      </c>
      <c r="I433" s="203"/>
      <c r="J433" s="212">
        <f>BK433</f>
        <v>0</v>
      </c>
      <c r="L433" s="200"/>
      <c r="M433" s="205"/>
      <c r="N433" s="206"/>
      <c r="O433" s="206"/>
      <c r="P433" s="207">
        <f>SUM(P434:P500)</f>
        <v>0</v>
      </c>
      <c r="Q433" s="206"/>
      <c r="R433" s="207">
        <f>SUM(R434:R500)</f>
        <v>34.507089999999998</v>
      </c>
      <c r="S433" s="206"/>
      <c r="T433" s="208">
        <f>SUM(T434:T500)</f>
        <v>0.050000000000000003</v>
      </c>
      <c r="AR433" s="201" t="s">
        <v>77</v>
      </c>
      <c r="AT433" s="209" t="s">
        <v>69</v>
      </c>
      <c r="AU433" s="209" t="s">
        <v>77</v>
      </c>
      <c r="AY433" s="201" t="s">
        <v>159</v>
      </c>
      <c r="BK433" s="210">
        <f>SUM(BK434:BK500)</f>
        <v>0</v>
      </c>
    </row>
    <row r="434" s="1" customFormat="1" ht="25.5" customHeight="1">
      <c r="B434" s="213"/>
      <c r="C434" s="255" t="s">
        <v>407</v>
      </c>
      <c r="D434" s="255" t="s">
        <v>395</v>
      </c>
      <c r="E434" s="256" t="s">
        <v>396</v>
      </c>
      <c r="F434" s="257" t="s">
        <v>397</v>
      </c>
      <c r="G434" s="258" t="s">
        <v>398</v>
      </c>
      <c r="H434" s="259">
        <v>17.34</v>
      </c>
      <c r="I434" s="260"/>
      <c r="J434" s="261">
        <f>ROUND(I434*H434,2)</f>
        <v>0</v>
      </c>
      <c r="K434" s="257" t="s">
        <v>166</v>
      </c>
      <c r="L434" s="262"/>
      <c r="M434" s="263" t="s">
        <v>5</v>
      </c>
      <c r="N434" s="264" t="s">
        <v>41</v>
      </c>
      <c r="O434" s="48"/>
      <c r="P434" s="223">
        <f>O434*H434</f>
        <v>0</v>
      </c>
      <c r="Q434" s="223">
        <v>0.749</v>
      </c>
      <c r="R434" s="223">
        <f>Q434*H434</f>
        <v>12.98766</v>
      </c>
      <c r="S434" s="223">
        <v>0</v>
      </c>
      <c r="T434" s="224">
        <f>S434*H434</f>
        <v>0</v>
      </c>
      <c r="AR434" s="25" t="s">
        <v>194</v>
      </c>
      <c r="AT434" s="25" t="s">
        <v>395</v>
      </c>
      <c r="AU434" s="25" t="s">
        <v>79</v>
      </c>
      <c r="AY434" s="25" t="s">
        <v>159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25" t="s">
        <v>77</v>
      </c>
      <c r="BK434" s="225">
        <f>ROUND(I434*H434,2)</f>
        <v>0</v>
      </c>
      <c r="BL434" s="25" t="s">
        <v>175</v>
      </c>
      <c r="BM434" s="25" t="s">
        <v>399</v>
      </c>
    </row>
    <row r="435" s="12" customFormat="1">
      <c r="B435" s="231"/>
      <c r="D435" s="232" t="s">
        <v>249</v>
      </c>
      <c r="E435" s="233" t="s">
        <v>5</v>
      </c>
      <c r="F435" s="234" t="s">
        <v>818</v>
      </c>
      <c r="H435" s="235">
        <v>17.34</v>
      </c>
      <c r="I435" s="236"/>
      <c r="L435" s="231"/>
      <c r="M435" s="237"/>
      <c r="N435" s="238"/>
      <c r="O435" s="238"/>
      <c r="P435" s="238"/>
      <c r="Q435" s="238"/>
      <c r="R435" s="238"/>
      <c r="S435" s="238"/>
      <c r="T435" s="239"/>
      <c r="AT435" s="233" t="s">
        <v>249</v>
      </c>
      <c r="AU435" s="233" t="s">
        <v>79</v>
      </c>
      <c r="AV435" s="12" t="s">
        <v>79</v>
      </c>
      <c r="AW435" s="12" t="s">
        <v>34</v>
      </c>
      <c r="AX435" s="12" t="s">
        <v>70</v>
      </c>
      <c r="AY435" s="233" t="s">
        <v>159</v>
      </c>
    </row>
    <row r="436" s="13" customFormat="1">
      <c r="B436" s="240"/>
      <c r="D436" s="232" t="s">
        <v>249</v>
      </c>
      <c r="E436" s="241" t="s">
        <v>5</v>
      </c>
      <c r="F436" s="242" t="s">
        <v>251</v>
      </c>
      <c r="H436" s="243">
        <v>17.34</v>
      </c>
      <c r="I436" s="244"/>
      <c r="L436" s="240"/>
      <c r="M436" s="245"/>
      <c r="N436" s="246"/>
      <c r="O436" s="246"/>
      <c r="P436" s="246"/>
      <c r="Q436" s="246"/>
      <c r="R436" s="246"/>
      <c r="S436" s="246"/>
      <c r="T436" s="247"/>
      <c r="AT436" s="241" t="s">
        <v>249</v>
      </c>
      <c r="AU436" s="241" t="s">
        <v>79</v>
      </c>
      <c r="AV436" s="13" t="s">
        <v>175</v>
      </c>
      <c r="AW436" s="13" t="s">
        <v>34</v>
      </c>
      <c r="AX436" s="13" t="s">
        <v>77</v>
      </c>
      <c r="AY436" s="241" t="s">
        <v>159</v>
      </c>
    </row>
    <row r="437" s="1" customFormat="1" ht="25.5" customHeight="1">
      <c r="B437" s="213"/>
      <c r="C437" s="255" t="s">
        <v>819</v>
      </c>
      <c r="D437" s="255" t="s">
        <v>395</v>
      </c>
      <c r="E437" s="256" t="s">
        <v>820</v>
      </c>
      <c r="F437" s="257" t="s">
        <v>821</v>
      </c>
      <c r="G437" s="258" t="s">
        <v>398</v>
      </c>
      <c r="H437" s="259">
        <v>3.2639999999999998</v>
      </c>
      <c r="I437" s="260"/>
      <c r="J437" s="261">
        <f>ROUND(I437*H437,2)</f>
        <v>0</v>
      </c>
      <c r="K437" s="257" t="s">
        <v>166</v>
      </c>
      <c r="L437" s="262"/>
      <c r="M437" s="263" t="s">
        <v>5</v>
      </c>
      <c r="N437" s="264" t="s">
        <v>41</v>
      </c>
      <c r="O437" s="48"/>
      <c r="P437" s="223">
        <f>O437*H437</f>
        <v>0</v>
      </c>
      <c r="Q437" s="223">
        <v>2.4500000000000002</v>
      </c>
      <c r="R437" s="223">
        <f>Q437*H437</f>
        <v>7.9968000000000004</v>
      </c>
      <c r="S437" s="223">
        <v>0</v>
      </c>
      <c r="T437" s="224">
        <f>S437*H437</f>
        <v>0</v>
      </c>
      <c r="AR437" s="25" t="s">
        <v>194</v>
      </c>
      <c r="AT437" s="25" t="s">
        <v>395</v>
      </c>
      <c r="AU437" s="25" t="s">
        <v>79</v>
      </c>
      <c r="AY437" s="25" t="s">
        <v>159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25" t="s">
        <v>77</v>
      </c>
      <c r="BK437" s="225">
        <f>ROUND(I437*H437,2)</f>
        <v>0</v>
      </c>
      <c r="BL437" s="25" t="s">
        <v>175</v>
      </c>
      <c r="BM437" s="25" t="s">
        <v>822</v>
      </c>
    </row>
    <row r="438" s="12" customFormat="1">
      <c r="B438" s="231"/>
      <c r="D438" s="232" t="s">
        <v>249</v>
      </c>
      <c r="E438" s="233" t="s">
        <v>5</v>
      </c>
      <c r="F438" s="234" t="s">
        <v>823</v>
      </c>
      <c r="H438" s="235">
        <v>3.2639999999999998</v>
      </c>
      <c r="I438" s="236"/>
      <c r="L438" s="231"/>
      <c r="M438" s="237"/>
      <c r="N438" s="238"/>
      <c r="O438" s="238"/>
      <c r="P438" s="238"/>
      <c r="Q438" s="238"/>
      <c r="R438" s="238"/>
      <c r="S438" s="238"/>
      <c r="T438" s="239"/>
      <c r="AT438" s="233" t="s">
        <v>249</v>
      </c>
      <c r="AU438" s="233" t="s">
        <v>79</v>
      </c>
      <c r="AV438" s="12" t="s">
        <v>79</v>
      </c>
      <c r="AW438" s="12" t="s">
        <v>34</v>
      </c>
      <c r="AX438" s="12" t="s">
        <v>70</v>
      </c>
      <c r="AY438" s="233" t="s">
        <v>159</v>
      </c>
    </row>
    <row r="439" s="13" customFormat="1">
      <c r="B439" s="240"/>
      <c r="D439" s="232" t="s">
        <v>249</v>
      </c>
      <c r="E439" s="241" t="s">
        <v>5</v>
      </c>
      <c r="F439" s="242" t="s">
        <v>251</v>
      </c>
      <c r="H439" s="243">
        <v>3.2639999999999998</v>
      </c>
      <c r="I439" s="244"/>
      <c r="L439" s="240"/>
      <c r="M439" s="245"/>
      <c r="N439" s="246"/>
      <c r="O439" s="246"/>
      <c r="P439" s="246"/>
      <c r="Q439" s="246"/>
      <c r="R439" s="246"/>
      <c r="S439" s="246"/>
      <c r="T439" s="247"/>
      <c r="AT439" s="241" t="s">
        <v>249</v>
      </c>
      <c r="AU439" s="241" t="s">
        <v>79</v>
      </c>
      <c r="AV439" s="13" t="s">
        <v>175</v>
      </c>
      <c r="AW439" s="13" t="s">
        <v>34</v>
      </c>
      <c r="AX439" s="13" t="s">
        <v>77</v>
      </c>
      <c r="AY439" s="241" t="s">
        <v>159</v>
      </c>
    </row>
    <row r="440" s="1" customFormat="1" ht="25.5" customHeight="1">
      <c r="B440" s="213"/>
      <c r="C440" s="255" t="s">
        <v>824</v>
      </c>
      <c r="D440" s="255" t="s">
        <v>395</v>
      </c>
      <c r="E440" s="256" t="s">
        <v>825</v>
      </c>
      <c r="F440" s="257" t="s">
        <v>826</v>
      </c>
      <c r="G440" s="258" t="s">
        <v>398</v>
      </c>
      <c r="H440" s="259">
        <v>3.468</v>
      </c>
      <c r="I440" s="260"/>
      <c r="J440" s="261">
        <f>ROUND(I440*H440,2)</f>
        <v>0</v>
      </c>
      <c r="K440" s="257" t="s">
        <v>166</v>
      </c>
      <c r="L440" s="262"/>
      <c r="M440" s="263" t="s">
        <v>5</v>
      </c>
      <c r="N440" s="264" t="s">
        <v>41</v>
      </c>
      <c r="O440" s="48"/>
      <c r="P440" s="223">
        <f>O440*H440</f>
        <v>0</v>
      </c>
      <c r="Q440" s="223">
        <v>3.46</v>
      </c>
      <c r="R440" s="223">
        <f>Q440*H440</f>
        <v>11.999280000000001</v>
      </c>
      <c r="S440" s="223">
        <v>0</v>
      </c>
      <c r="T440" s="224">
        <f>S440*H440</f>
        <v>0</v>
      </c>
      <c r="AR440" s="25" t="s">
        <v>194</v>
      </c>
      <c r="AT440" s="25" t="s">
        <v>395</v>
      </c>
      <c r="AU440" s="25" t="s">
        <v>79</v>
      </c>
      <c r="AY440" s="25" t="s">
        <v>159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25" t="s">
        <v>77</v>
      </c>
      <c r="BK440" s="225">
        <f>ROUND(I440*H440,2)</f>
        <v>0</v>
      </c>
      <c r="BL440" s="25" t="s">
        <v>175</v>
      </c>
      <c r="BM440" s="25" t="s">
        <v>827</v>
      </c>
    </row>
    <row r="441" s="12" customFormat="1">
      <c r="B441" s="231"/>
      <c r="D441" s="232" t="s">
        <v>249</v>
      </c>
      <c r="E441" s="233" t="s">
        <v>5</v>
      </c>
      <c r="F441" s="234" t="s">
        <v>828</v>
      </c>
      <c r="H441" s="235">
        <v>3.468</v>
      </c>
      <c r="I441" s="236"/>
      <c r="L441" s="231"/>
      <c r="M441" s="237"/>
      <c r="N441" s="238"/>
      <c r="O441" s="238"/>
      <c r="P441" s="238"/>
      <c r="Q441" s="238"/>
      <c r="R441" s="238"/>
      <c r="S441" s="238"/>
      <c r="T441" s="239"/>
      <c r="AT441" s="233" t="s">
        <v>249</v>
      </c>
      <c r="AU441" s="233" t="s">
        <v>79</v>
      </c>
      <c r="AV441" s="12" t="s">
        <v>79</v>
      </c>
      <c r="AW441" s="12" t="s">
        <v>34</v>
      </c>
      <c r="AX441" s="12" t="s">
        <v>70</v>
      </c>
      <c r="AY441" s="233" t="s">
        <v>159</v>
      </c>
    </row>
    <row r="442" s="13" customFormat="1">
      <c r="B442" s="240"/>
      <c r="D442" s="232" t="s">
        <v>249</v>
      </c>
      <c r="E442" s="241" t="s">
        <v>5</v>
      </c>
      <c r="F442" s="242" t="s">
        <v>251</v>
      </c>
      <c r="H442" s="243">
        <v>3.468</v>
      </c>
      <c r="I442" s="244"/>
      <c r="L442" s="240"/>
      <c r="M442" s="245"/>
      <c r="N442" s="246"/>
      <c r="O442" s="246"/>
      <c r="P442" s="246"/>
      <c r="Q442" s="246"/>
      <c r="R442" s="246"/>
      <c r="S442" s="246"/>
      <c r="T442" s="247"/>
      <c r="AT442" s="241" t="s">
        <v>249</v>
      </c>
      <c r="AU442" s="241" t="s">
        <v>79</v>
      </c>
      <c r="AV442" s="13" t="s">
        <v>175</v>
      </c>
      <c r="AW442" s="13" t="s">
        <v>34</v>
      </c>
      <c r="AX442" s="13" t="s">
        <v>77</v>
      </c>
      <c r="AY442" s="241" t="s">
        <v>159</v>
      </c>
    </row>
    <row r="443" s="1" customFormat="1" ht="38.25" customHeight="1">
      <c r="B443" s="213"/>
      <c r="C443" s="214" t="s">
        <v>829</v>
      </c>
      <c r="D443" s="214" t="s">
        <v>162</v>
      </c>
      <c r="E443" s="215" t="s">
        <v>402</v>
      </c>
      <c r="F443" s="216" t="s">
        <v>403</v>
      </c>
      <c r="G443" s="217" t="s">
        <v>404</v>
      </c>
      <c r="H443" s="218">
        <v>42.5</v>
      </c>
      <c r="I443" s="219"/>
      <c r="J443" s="220">
        <f>ROUND(I443*H443,2)</f>
        <v>0</v>
      </c>
      <c r="K443" s="216" t="s">
        <v>166</v>
      </c>
      <c r="L443" s="47"/>
      <c r="M443" s="221" t="s">
        <v>5</v>
      </c>
      <c r="N443" s="222" t="s">
        <v>41</v>
      </c>
      <c r="O443" s="48"/>
      <c r="P443" s="223">
        <f>O443*H443</f>
        <v>0</v>
      </c>
      <c r="Q443" s="223">
        <v>1.0000000000000001E-05</v>
      </c>
      <c r="R443" s="223">
        <f>Q443*H443</f>
        <v>0.00042500000000000003</v>
      </c>
      <c r="S443" s="223">
        <v>0</v>
      </c>
      <c r="T443" s="224">
        <f>S443*H443</f>
        <v>0</v>
      </c>
      <c r="AR443" s="25" t="s">
        <v>175</v>
      </c>
      <c r="AT443" s="25" t="s">
        <v>162</v>
      </c>
      <c r="AU443" s="25" t="s">
        <v>79</v>
      </c>
      <c r="AY443" s="25" t="s">
        <v>159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25" t="s">
        <v>77</v>
      </c>
      <c r="BK443" s="225">
        <f>ROUND(I443*H443,2)</f>
        <v>0</v>
      </c>
      <c r="BL443" s="25" t="s">
        <v>175</v>
      </c>
      <c r="BM443" s="25" t="s">
        <v>405</v>
      </c>
    </row>
    <row r="444" s="14" customFormat="1">
      <c r="B444" s="248"/>
      <c r="D444" s="232" t="s">
        <v>249</v>
      </c>
      <c r="E444" s="249" t="s">
        <v>5</v>
      </c>
      <c r="F444" s="250" t="s">
        <v>830</v>
      </c>
      <c r="H444" s="249" t="s">
        <v>5</v>
      </c>
      <c r="I444" s="251"/>
      <c r="L444" s="248"/>
      <c r="M444" s="252"/>
      <c r="N444" s="253"/>
      <c r="O444" s="253"/>
      <c r="P444" s="253"/>
      <c r="Q444" s="253"/>
      <c r="R444" s="253"/>
      <c r="S444" s="253"/>
      <c r="T444" s="254"/>
      <c r="AT444" s="249" t="s">
        <v>249</v>
      </c>
      <c r="AU444" s="249" t="s">
        <v>79</v>
      </c>
      <c r="AV444" s="14" t="s">
        <v>77</v>
      </c>
      <c r="AW444" s="14" t="s">
        <v>34</v>
      </c>
      <c r="AX444" s="14" t="s">
        <v>70</v>
      </c>
      <c r="AY444" s="249" t="s">
        <v>159</v>
      </c>
    </row>
    <row r="445" s="12" customFormat="1">
      <c r="B445" s="231"/>
      <c r="D445" s="232" t="s">
        <v>249</v>
      </c>
      <c r="E445" s="233" t="s">
        <v>5</v>
      </c>
      <c r="F445" s="234" t="s">
        <v>831</v>
      </c>
      <c r="H445" s="235">
        <v>42.5</v>
      </c>
      <c r="I445" s="236"/>
      <c r="L445" s="231"/>
      <c r="M445" s="237"/>
      <c r="N445" s="238"/>
      <c r="O445" s="238"/>
      <c r="P445" s="238"/>
      <c r="Q445" s="238"/>
      <c r="R445" s="238"/>
      <c r="S445" s="238"/>
      <c r="T445" s="239"/>
      <c r="AT445" s="233" t="s">
        <v>249</v>
      </c>
      <c r="AU445" s="233" t="s">
        <v>79</v>
      </c>
      <c r="AV445" s="12" t="s">
        <v>79</v>
      </c>
      <c r="AW445" s="12" t="s">
        <v>34</v>
      </c>
      <c r="AX445" s="12" t="s">
        <v>70</v>
      </c>
      <c r="AY445" s="233" t="s">
        <v>159</v>
      </c>
    </row>
    <row r="446" s="13" customFormat="1">
      <c r="B446" s="240"/>
      <c r="D446" s="232" t="s">
        <v>249</v>
      </c>
      <c r="E446" s="241" t="s">
        <v>5</v>
      </c>
      <c r="F446" s="242" t="s">
        <v>251</v>
      </c>
      <c r="H446" s="243">
        <v>42.5</v>
      </c>
      <c r="I446" s="244"/>
      <c r="L446" s="240"/>
      <c r="M446" s="245"/>
      <c r="N446" s="246"/>
      <c r="O446" s="246"/>
      <c r="P446" s="246"/>
      <c r="Q446" s="246"/>
      <c r="R446" s="246"/>
      <c r="S446" s="246"/>
      <c r="T446" s="247"/>
      <c r="AT446" s="241" t="s">
        <v>249</v>
      </c>
      <c r="AU446" s="241" t="s">
        <v>79</v>
      </c>
      <c r="AV446" s="13" t="s">
        <v>175</v>
      </c>
      <c r="AW446" s="13" t="s">
        <v>34</v>
      </c>
      <c r="AX446" s="13" t="s">
        <v>77</v>
      </c>
      <c r="AY446" s="241" t="s">
        <v>159</v>
      </c>
    </row>
    <row r="447" s="1" customFormat="1" ht="38.25" customHeight="1">
      <c r="B447" s="213"/>
      <c r="C447" s="214" t="s">
        <v>328</v>
      </c>
      <c r="D447" s="214" t="s">
        <v>162</v>
      </c>
      <c r="E447" s="215" t="s">
        <v>832</v>
      </c>
      <c r="F447" s="216" t="s">
        <v>833</v>
      </c>
      <c r="G447" s="217" t="s">
        <v>404</v>
      </c>
      <c r="H447" s="218">
        <v>8</v>
      </c>
      <c r="I447" s="219"/>
      <c r="J447" s="220">
        <f>ROUND(I447*H447,2)</f>
        <v>0</v>
      </c>
      <c r="K447" s="216" t="s">
        <v>166</v>
      </c>
      <c r="L447" s="47"/>
      <c r="M447" s="221" t="s">
        <v>5</v>
      </c>
      <c r="N447" s="222" t="s">
        <v>41</v>
      </c>
      <c r="O447" s="48"/>
      <c r="P447" s="223">
        <f>O447*H447</f>
        <v>0</v>
      </c>
      <c r="Q447" s="223">
        <v>2.0000000000000002E-05</v>
      </c>
      <c r="R447" s="223">
        <f>Q447*H447</f>
        <v>0.00016000000000000001</v>
      </c>
      <c r="S447" s="223">
        <v>0</v>
      </c>
      <c r="T447" s="224">
        <f>S447*H447</f>
        <v>0</v>
      </c>
      <c r="AR447" s="25" t="s">
        <v>175</v>
      </c>
      <c r="AT447" s="25" t="s">
        <v>162</v>
      </c>
      <c r="AU447" s="25" t="s">
        <v>79</v>
      </c>
      <c r="AY447" s="25" t="s">
        <v>159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25" t="s">
        <v>77</v>
      </c>
      <c r="BK447" s="225">
        <f>ROUND(I447*H447,2)</f>
        <v>0</v>
      </c>
      <c r="BL447" s="25" t="s">
        <v>175</v>
      </c>
      <c r="BM447" s="25" t="s">
        <v>834</v>
      </c>
    </row>
    <row r="448" s="14" customFormat="1">
      <c r="B448" s="248"/>
      <c r="D448" s="232" t="s">
        <v>249</v>
      </c>
      <c r="E448" s="249" t="s">
        <v>5</v>
      </c>
      <c r="F448" s="250" t="s">
        <v>835</v>
      </c>
      <c r="H448" s="249" t="s">
        <v>5</v>
      </c>
      <c r="I448" s="251"/>
      <c r="L448" s="248"/>
      <c r="M448" s="252"/>
      <c r="N448" s="253"/>
      <c r="O448" s="253"/>
      <c r="P448" s="253"/>
      <c r="Q448" s="253"/>
      <c r="R448" s="253"/>
      <c r="S448" s="253"/>
      <c r="T448" s="254"/>
      <c r="AT448" s="249" t="s">
        <v>249</v>
      </c>
      <c r="AU448" s="249" t="s">
        <v>79</v>
      </c>
      <c r="AV448" s="14" t="s">
        <v>77</v>
      </c>
      <c r="AW448" s="14" t="s">
        <v>34</v>
      </c>
      <c r="AX448" s="14" t="s">
        <v>70</v>
      </c>
      <c r="AY448" s="249" t="s">
        <v>159</v>
      </c>
    </row>
    <row r="449" s="12" customFormat="1">
      <c r="B449" s="231"/>
      <c r="D449" s="232" t="s">
        <v>249</v>
      </c>
      <c r="E449" s="233" t="s">
        <v>5</v>
      </c>
      <c r="F449" s="234" t="s">
        <v>194</v>
      </c>
      <c r="H449" s="235">
        <v>8</v>
      </c>
      <c r="I449" s="236"/>
      <c r="L449" s="231"/>
      <c r="M449" s="237"/>
      <c r="N449" s="238"/>
      <c r="O449" s="238"/>
      <c r="P449" s="238"/>
      <c r="Q449" s="238"/>
      <c r="R449" s="238"/>
      <c r="S449" s="238"/>
      <c r="T449" s="239"/>
      <c r="AT449" s="233" t="s">
        <v>249</v>
      </c>
      <c r="AU449" s="233" t="s">
        <v>79</v>
      </c>
      <c r="AV449" s="12" t="s">
        <v>79</v>
      </c>
      <c r="AW449" s="12" t="s">
        <v>34</v>
      </c>
      <c r="AX449" s="12" t="s">
        <v>70</v>
      </c>
      <c r="AY449" s="233" t="s">
        <v>159</v>
      </c>
    </row>
    <row r="450" s="13" customFormat="1">
      <c r="B450" s="240"/>
      <c r="D450" s="232" t="s">
        <v>249</v>
      </c>
      <c r="E450" s="241" t="s">
        <v>5</v>
      </c>
      <c r="F450" s="242" t="s">
        <v>251</v>
      </c>
      <c r="H450" s="243">
        <v>8</v>
      </c>
      <c r="I450" s="244"/>
      <c r="L450" s="240"/>
      <c r="M450" s="245"/>
      <c r="N450" s="246"/>
      <c r="O450" s="246"/>
      <c r="P450" s="246"/>
      <c r="Q450" s="246"/>
      <c r="R450" s="246"/>
      <c r="S450" s="246"/>
      <c r="T450" s="247"/>
      <c r="AT450" s="241" t="s">
        <v>249</v>
      </c>
      <c r="AU450" s="241" t="s">
        <v>79</v>
      </c>
      <c r="AV450" s="13" t="s">
        <v>175</v>
      </c>
      <c r="AW450" s="13" t="s">
        <v>34</v>
      </c>
      <c r="AX450" s="13" t="s">
        <v>77</v>
      </c>
      <c r="AY450" s="241" t="s">
        <v>159</v>
      </c>
    </row>
    <row r="451" s="1" customFormat="1" ht="38.25" customHeight="1">
      <c r="B451" s="213"/>
      <c r="C451" s="214" t="s">
        <v>836</v>
      </c>
      <c r="D451" s="214" t="s">
        <v>162</v>
      </c>
      <c r="E451" s="215" t="s">
        <v>837</v>
      </c>
      <c r="F451" s="216" t="s">
        <v>838</v>
      </c>
      <c r="G451" s="217" t="s">
        <v>404</v>
      </c>
      <c r="H451" s="218">
        <v>8.5</v>
      </c>
      <c r="I451" s="219"/>
      <c r="J451" s="220">
        <f>ROUND(I451*H451,2)</f>
        <v>0</v>
      </c>
      <c r="K451" s="216" t="s">
        <v>166</v>
      </c>
      <c r="L451" s="47"/>
      <c r="M451" s="221" t="s">
        <v>5</v>
      </c>
      <c r="N451" s="222" t="s">
        <v>41</v>
      </c>
      <c r="O451" s="48"/>
      <c r="P451" s="223">
        <f>O451*H451</f>
        <v>0</v>
      </c>
      <c r="Q451" s="223">
        <v>3.0000000000000001E-05</v>
      </c>
      <c r="R451" s="223">
        <f>Q451*H451</f>
        <v>0.00025500000000000002</v>
      </c>
      <c r="S451" s="223">
        <v>0</v>
      </c>
      <c r="T451" s="224">
        <f>S451*H451</f>
        <v>0</v>
      </c>
      <c r="AR451" s="25" t="s">
        <v>175</v>
      </c>
      <c r="AT451" s="25" t="s">
        <v>162</v>
      </c>
      <c r="AU451" s="25" t="s">
        <v>79</v>
      </c>
      <c r="AY451" s="25" t="s">
        <v>159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25" t="s">
        <v>77</v>
      </c>
      <c r="BK451" s="225">
        <f>ROUND(I451*H451,2)</f>
        <v>0</v>
      </c>
      <c r="BL451" s="25" t="s">
        <v>175</v>
      </c>
      <c r="BM451" s="25" t="s">
        <v>839</v>
      </c>
    </row>
    <row r="452" s="14" customFormat="1">
      <c r="B452" s="248"/>
      <c r="D452" s="232" t="s">
        <v>249</v>
      </c>
      <c r="E452" s="249" t="s">
        <v>5</v>
      </c>
      <c r="F452" s="250" t="s">
        <v>840</v>
      </c>
      <c r="H452" s="249" t="s">
        <v>5</v>
      </c>
      <c r="I452" s="251"/>
      <c r="L452" s="248"/>
      <c r="M452" s="252"/>
      <c r="N452" s="253"/>
      <c r="O452" s="253"/>
      <c r="P452" s="253"/>
      <c r="Q452" s="253"/>
      <c r="R452" s="253"/>
      <c r="S452" s="253"/>
      <c r="T452" s="254"/>
      <c r="AT452" s="249" t="s">
        <v>249</v>
      </c>
      <c r="AU452" s="249" t="s">
        <v>79</v>
      </c>
      <c r="AV452" s="14" t="s">
        <v>77</v>
      </c>
      <c r="AW452" s="14" t="s">
        <v>34</v>
      </c>
      <c r="AX452" s="14" t="s">
        <v>70</v>
      </c>
      <c r="AY452" s="249" t="s">
        <v>159</v>
      </c>
    </row>
    <row r="453" s="12" customFormat="1">
      <c r="B453" s="231"/>
      <c r="D453" s="232" t="s">
        <v>249</v>
      </c>
      <c r="E453" s="233" t="s">
        <v>5</v>
      </c>
      <c r="F453" s="234" t="s">
        <v>841</v>
      </c>
      <c r="H453" s="235">
        <v>8.5</v>
      </c>
      <c r="I453" s="236"/>
      <c r="L453" s="231"/>
      <c r="M453" s="237"/>
      <c r="N453" s="238"/>
      <c r="O453" s="238"/>
      <c r="P453" s="238"/>
      <c r="Q453" s="238"/>
      <c r="R453" s="238"/>
      <c r="S453" s="238"/>
      <c r="T453" s="239"/>
      <c r="AT453" s="233" t="s">
        <v>249</v>
      </c>
      <c r="AU453" s="233" t="s">
        <v>79</v>
      </c>
      <c r="AV453" s="12" t="s">
        <v>79</v>
      </c>
      <c r="AW453" s="12" t="s">
        <v>34</v>
      </c>
      <c r="AX453" s="12" t="s">
        <v>70</v>
      </c>
      <c r="AY453" s="233" t="s">
        <v>159</v>
      </c>
    </row>
    <row r="454" s="13" customFormat="1">
      <c r="B454" s="240"/>
      <c r="D454" s="232" t="s">
        <v>249</v>
      </c>
      <c r="E454" s="241" t="s">
        <v>5</v>
      </c>
      <c r="F454" s="242" t="s">
        <v>251</v>
      </c>
      <c r="H454" s="243">
        <v>8.5</v>
      </c>
      <c r="I454" s="244"/>
      <c r="L454" s="240"/>
      <c r="M454" s="245"/>
      <c r="N454" s="246"/>
      <c r="O454" s="246"/>
      <c r="P454" s="246"/>
      <c r="Q454" s="246"/>
      <c r="R454" s="246"/>
      <c r="S454" s="246"/>
      <c r="T454" s="247"/>
      <c r="AT454" s="241" t="s">
        <v>249</v>
      </c>
      <c r="AU454" s="241" t="s">
        <v>79</v>
      </c>
      <c r="AV454" s="13" t="s">
        <v>175</v>
      </c>
      <c r="AW454" s="13" t="s">
        <v>34</v>
      </c>
      <c r="AX454" s="13" t="s">
        <v>77</v>
      </c>
      <c r="AY454" s="241" t="s">
        <v>159</v>
      </c>
    </row>
    <row r="455" s="1" customFormat="1" ht="25.5" customHeight="1">
      <c r="B455" s="213"/>
      <c r="C455" s="214" t="s">
        <v>842</v>
      </c>
      <c r="D455" s="214" t="s">
        <v>162</v>
      </c>
      <c r="E455" s="215" t="s">
        <v>843</v>
      </c>
      <c r="F455" s="216" t="s">
        <v>844</v>
      </c>
      <c r="G455" s="217" t="s">
        <v>398</v>
      </c>
      <c r="H455" s="218">
        <v>3</v>
      </c>
      <c r="I455" s="219"/>
      <c r="J455" s="220">
        <f>ROUND(I455*H455,2)</f>
        <v>0</v>
      </c>
      <c r="K455" s="216" t="s">
        <v>166</v>
      </c>
      <c r="L455" s="47"/>
      <c r="M455" s="221" t="s">
        <v>5</v>
      </c>
      <c r="N455" s="222" t="s">
        <v>41</v>
      </c>
      <c r="O455" s="48"/>
      <c r="P455" s="223">
        <f>O455*H455</f>
        <v>0</v>
      </c>
      <c r="Q455" s="223">
        <v>0.0027299999999999998</v>
      </c>
      <c r="R455" s="223">
        <f>Q455*H455</f>
        <v>0.0081899999999999994</v>
      </c>
      <c r="S455" s="223">
        <v>0</v>
      </c>
      <c r="T455" s="224">
        <f>S455*H455</f>
        <v>0</v>
      </c>
      <c r="AR455" s="25" t="s">
        <v>175</v>
      </c>
      <c r="AT455" s="25" t="s">
        <v>162</v>
      </c>
      <c r="AU455" s="25" t="s">
        <v>79</v>
      </c>
      <c r="AY455" s="25" t="s">
        <v>159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25" t="s">
        <v>77</v>
      </c>
      <c r="BK455" s="225">
        <f>ROUND(I455*H455,2)</f>
        <v>0</v>
      </c>
      <c r="BL455" s="25" t="s">
        <v>175</v>
      </c>
      <c r="BM455" s="25" t="s">
        <v>845</v>
      </c>
    </row>
    <row r="456" s="14" customFormat="1">
      <c r="B456" s="248"/>
      <c r="D456" s="232" t="s">
        <v>249</v>
      </c>
      <c r="E456" s="249" t="s">
        <v>5</v>
      </c>
      <c r="F456" s="250" t="s">
        <v>730</v>
      </c>
      <c r="H456" s="249" t="s">
        <v>5</v>
      </c>
      <c r="I456" s="251"/>
      <c r="L456" s="248"/>
      <c r="M456" s="252"/>
      <c r="N456" s="253"/>
      <c r="O456" s="253"/>
      <c r="P456" s="253"/>
      <c r="Q456" s="253"/>
      <c r="R456" s="253"/>
      <c r="S456" s="253"/>
      <c r="T456" s="254"/>
      <c r="AT456" s="249" t="s">
        <v>249</v>
      </c>
      <c r="AU456" s="249" t="s">
        <v>79</v>
      </c>
      <c r="AV456" s="14" t="s">
        <v>77</v>
      </c>
      <c r="AW456" s="14" t="s">
        <v>34</v>
      </c>
      <c r="AX456" s="14" t="s">
        <v>70</v>
      </c>
      <c r="AY456" s="249" t="s">
        <v>159</v>
      </c>
    </row>
    <row r="457" s="12" customFormat="1">
      <c r="B457" s="231"/>
      <c r="D457" s="232" t="s">
        <v>249</v>
      </c>
      <c r="E457" s="233" t="s">
        <v>5</v>
      </c>
      <c r="F457" s="234" t="s">
        <v>77</v>
      </c>
      <c r="H457" s="235">
        <v>1</v>
      </c>
      <c r="I457" s="236"/>
      <c r="L457" s="231"/>
      <c r="M457" s="237"/>
      <c r="N457" s="238"/>
      <c r="O457" s="238"/>
      <c r="P457" s="238"/>
      <c r="Q457" s="238"/>
      <c r="R457" s="238"/>
      <c r="S457" s="238"/>
      <c r="T457" s="239"/>
      <c r="AT457" s="233" t="s">
        <v>249</v>
      </c>
      <c r="AU457" s="233" t="s">
        <v>79</v>
      </c>
      <c r="AV457" s="12" t="s">
        <v>79</v>
      </c>
      <c r="AW457" s="12" t="s">
        <v>34</v>
      </c>
      <c r="AX457" s="12" t="s">
        <v>70</v>
      </c>
      <c r="AY457" s="233" t="s">
        <v>159</v>
      </c>
    </row>
    <row r="458" s="14" customFormat="1">
      <c r="B458" s="248"/>
      <c r="D458" s="232" t="s">
        <v>249</v>
      </c>
      <c r="E458" s="249" t="s">
        <v>5</v>
      </c>
      <c r="F458" s="250" t="s">
        <v>846</v>
      </c>
      <c r="H458" s="249" t="s">
        <v>5</v>
      </c>
      <c r="I458" s="251"/>
      <c r="L458" s="248"/>
      <c r="M458" s="252"/>
      <c r="N458" s="253"/>
      <c r="O458" s="253"/>
      <c r="P458" s="253"/>
      <c r="Q458" s="253"/>
      <c r="R458" s="253"/>
      <c r="S458" s="253"/>
      <c r="T458" s="254"/>
      <c r="AT458" s="249" t="s">
        <v>249</v>
      </c>
      <c r="AU458" s="249" t="s">
        <v>79</v>
      </c>
      <c r="AV458" s="14" t="s">
        <v>77</v>
      </c>
      <c r="AW458" s="14" t="s">
        <v>34</v>
      </c>
      <c r="AX458" s="14" t="s">
        <v>70</v>
      </c>
      <c r="AY458" s="249" t="s">
        <v>159</v>
      </c>
    </row>
    <row r="459" s="12" customFormat="1">
      <c r="B459" s="231"/>
      <c r="D459" s="232" t="s">
        <v>249</v>
      </c>
      <c r="E459" s="233" t="s">
        <v>5</v>
      </c>
      <c r="F459" s="234" t="s">
        <v>79</v>
      </c>
      <c r="H459" s="235">
        <v>2</v>
      </c>
      <c r="I459" s="236"/>
      <c r="L459" s="231"/>
      <c r="M459" s="237"/>
      <c r="N459" s="238"/>
      <c r="O459" s="238"/>
      <c r="P459" s="238"/>
      <c r="Q459" s="238"/>
      <c r="R459" s="238"/>
      <c r="S459" s="238"/>
      <c r="T459" s="239"/>
      <c r="AT459" s="233" t="s">
        <v>249</v>
      </c>
      <c r="AU459" s="233" t="s">
        <v>79</v>
      </c>
      <c r="AV459" s="12" t="s">
        <v>79</v>
      </c>
      <c r="AW459" s="12" t="s">
        <v>34</v>
      </c>
      <c r="AX459" s="12" t="s">
        <v>70</v>
      </c>
      <c r="AY459" s="233" t="s">
        <v>159</v>
      </c>
    </row>
    <row r="460" s="13" customFormat="1">
      <c r="B460" s="240"/>
      <c r="D460" s="232" t="s">
        <v>249</v>
      </c>
      <c r="E460" s="241" t="s">
        <v>5</v>
      </c>
      <c r="F460" s="242" t="s">
        <v>251</v>
      </c>
      <c r="H460" s="243">
        <v>3</v>
      </c>
      <c r="I460" s="244"/>
      <c r="L460" s="240"/>
      <c r="M460" s="245"/>
      <c r="N460" s="246"/>
      <c r="O460" s="246"/>
      <c r="P460" s="246"/>
      <c r="Q460" s="246"/>
      <c r="R460" s="246"/>
      <c r="S460" s="246"/>
      <c r="T460" s="247"/>
      <c r="AT460" s="241" t="s">
        <v>249</v>
      </c>
      <c r="AU460" s="241" t="s">
        <v>79</v>
      </c>
      <c r="AV460" s="13" t="s">
        <v>175</v>
      </c>
      <c r="AW460" s="13" t="s">
        <v>34</v>
      </c>
      <c r="AX460" s="13" t="s">
        <v>77</v>
      </c>
      <c r="AY460" s="241" t="s">
        <v>159</v>
      </c>
    </row>
    <row r="461" s="1" customFormat="1" ht="16.5" customHeight="1">
      <c r="B461" s="213"/>
      <c r="C461" s="255" t="s">
        <v>847</v>
      </c>
      <c r="D461" s="255" t="s">
        <v>395</v>
      </c>
      <c r="E461" s="256" t="s">
        <v>848</v>
      </c>
      <c r="F461" s="257" t="s">
        <v>849</v>
      </c>
      <c r="G461" s="258" t="s">
        <v>398</v>
      </c>
      <c r="H461" s="259">
        <v>1</v>
      </c>
      <c r="I461" s="260"/>
      <c r="J461" s="261">
        <f>ROUND(I461*H461,2)</f>
        <v>0</v>
      </c>
      <c r="K461" s="257" t="s">
        <v>166</v>
      </c>
      <c r="L461" s="262"/>
      <c r="M461" s="263" t="s">
        <v>5</v>
      </c>
      <c r="N461" s="264" t="s">
        <v>41</v>
      </c>
      <c r="O461" s="48"/>
      <c r="P461" s="223">
        <f>O461*H461</f>
        <v>0</v>
      </c>
      <c r="Q461" s="223">
        <v>0.0032000000000000002</v>
      </c>
      <c r="R461" s="223">
        <f>Q461*H461</f>
        <v>0.0032000000000000002</v>
      </c>
      <c r="S461" s="223">
        <v>0</v>
      </c>
      <c r="T461" s="224">
        <f>S461*H461</f>
        <v>0</v>
      </c>
      <c r="AR461" s="25" t="s">
        <v>194</v>
      </c>
      <c r="AT461" s="25" t="s">
        <v>395</v>
      </c>
      <c r="AU461" s="25" t="s">
        <v>79</v>
      </c>
      <c r="AY461" s="25" t="s">
        <v>159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25" t="s">
        <v>77</v>
      </c>
      <c r="BK461" s="225">
        <f>ROUND(I461*H461,2)</f>
        <v>0</v>
      </c>
      <c r="BL461" s="25" t="s">
        <v>175</v>
      </c>
      <c r="BM461" s="25" t="s">
        <v>850</v>
      </c>
    </row>
    <row r="462" s="14" customFormat="1">
      <c r="B462" s="248"/>
      <c r="D462" s="232" t="s">
        <v>249</v>
      </c>
      <c r="E462" s="249" t="s">
        <v>5</v>
      </c>
      <c r="F462" s="250" t="s">
        <v>851</v>
      </c>
      <c r="H462" s="249" t="s">
        <v>5</v>
      </c>
      <c r="I462" s="251"/>
      <c r="L462" s="248"/>
      <c r="M462" s="252"/>
      <c r="N462" s="253"/>
      <c r="O462" s="253"/>
      <c r="P462" s="253"/>
      <c r="Q462" s="253"/>
      <c r="R462" s="253"/>
      <c r="S462" s="253"/>
      <c r="T462" s="254"/>
      <c r="AT462" s="249" t="s">
        <v>249</v>
      </c>
      <c r="AU462" s="249" t="s">
        <v>79</v>
      </c>
      <c r="AV462" s="14" t="s">
        <v>77</v>
      </c>
      <c r="AW462" s="14" t="s">
        <v>34</v>
      </c>
      <c r="AX462" s="14" t="s">
        <v>70</v>
      </c>
      <c r="AY462" s="249" t="s">
        <v>159</v>
      </c>
    </row>
    <row r="463" s="12" customFormat="1">
      <c r="B463" s="231"/>
      <c r="D463" s="232" t="s">
        <v>249</v>
      </c>
      <c r="E463" s="233" t="s">
        <v>5</v>
      </c>
      <c r="F463" s="234" t="s">
        <v>77</v>
      </c>
      <c r="H463" s="235">
        <v>1</v>
      </c>
      <c r="I463" s="236"/>
      <c r="L463" s="231"/>
      <c r="M463" s="237"/>
      <c r="N463" s="238"/>
      <c r="O463" s="238"/>
      <c r="P463" s="238"/>
      <c r="Q463" s="238"/>
      <c r="R463" s="238"/>
      <c r="S463" s="238"/>
      <c r="T463" s="239"/>
      <c r="AT463" s="233" t="s">
        <v>249</v>
      </c>
      <c r="AU463" s="233" t="s">
        <v>79</v>
      </c>
      <c r="AV463" s="12" t="s">
        <v>79</v>
      </c>
      <c r="AW463" s="12" t="s">
        <v>34</v>
      </c>
      <c r="AX463" s="12" t="s">
        <v>70</v>
      </c>
      <c r="AY463" s="233" t="s">
        <v>159</v>
      </c>
    </row>
    <row r="464" s="13" customFormat="1">
      <c r="B464" s="240"/>
      <c r="D464" s="232" t="s">
        <v>249</v>
      </c>
      <c r="E464" s="241" t="s">
        <v>5</v>
      </c>
      <c r="F464" s="242" t="s">
        <v>251</v>
      </c>
      <c r="H464" s="243">
        <v>1</v>
      </c>
      <c r="I464" s="244"/>
      <c r="L464" s="240"/>
      <c r="M464" s="245"/>
      <c r="N464" s="246"/>
      <c r="O464" s="246"/>
      <c r="P464" s="246"/>
      <c r="Q464" s="246"/>
      <c r="R464" s="246"/>
      <c r="S464" s="246"/>
      <c r="T464" s="247"/>
      <c r="AT464" s="241" t="s">
        <v>249</v>
      </c>
      <c r="AU464" s="241" t="s">
        <v>79</v>
      </c>
      <c r="AV464" s="13" t="s">
        <v>175</v>
      </c>
      <c r="AW464" s="13" t="s">
        <v>34</v>
      </c>
      <c r="AX464" s="13" t="s">
        <v>77</v>
      </c>
      <c r="AY464" s="241" t="s">
        <v>159</v>
      </c>
    </row>
    <row r="465" s="1" customFormat="1" ht="16.5" customHeight="1">
      <c r="B465" s="213"/>
      <c r="C465" s="255" t="s">
        <v>852</v>
      </c>
      <c r="D465" s="255" t="s">
        <v>395</v>
      </c>
      <c r="E465" s="256" t="s">
        <v>853</v>
      </c>
      <c r="F465" s="257" t="s">
        <v>854</v>
      </c>
      <c r="G465" s="258" t="s">
        <v>398</v>
      </c>
      <c r="H465" s="259">
        <v>1</v>
      </c>
      <c r="I465" s="260"/>
      <c r="J465" s="261">
        <f>ROUND(I465*H465,2)</f>
        <v>0</v>
      </c>
      <c r="K465" s="257" t="s">
        <v>166</v>
      </c>
      <c r="L465" s="262"/>
      <c r="M465" s="263" t="s">
        <v>5</v>
      </c>
      <c r="N465" s="264" t="s">
        <v>41</v>
      </c>
      <c r="O465" s="48"/>
      <c r="P465" s="223">
        <f>O465*H465</f>
        <v>0</v>
      </c>
      <c r="Q465" s="223">
        <v>0.00072000000000000005</v>
      </c>
      <c r="R465" s="223">
        <f>Q465*H465</f>
        <v>0.00072000000000000005</v>
      </c>
      <c r="S465" s="223">
        <v>0</v>
      </c>
      <c r="T465" s="224">
        <f>S465*H465</f>
        <v>0</v>
      </c>
      <c r="AR465" s="25" t="s">
        <v>194</v>
      </c>
      <c r="AT465" s="25" t="s">
        <v>395</v>
      </c>
      <c r="AU465" s="25" t="s">
        <v>79</v>
      </c>
      <c r="AY465" s="25" t="s">
        <v>159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25" t="s">
        <v>77</v>
      </c>
      <c r="BK465" s="225">
        <f>ROUND(I465*H465,2)</f>
        <v>0</v>
      </c>
      <c r="BL465" s="25" t="s">
        <v>175</v>
      </c>
      <c r="BM465" s="25" t="s">
        <v>855</v>
      </c>
    </row>
    <row r="466" s="1" customFormat="1" ht="16.5" customHeight="1">
      <c r="B466" s="213"/>
      <c r="C466" s="255" t="s">
        <v>856</v>
      </c>
      <c r="D466" s="255" t="s">
        <v>395</v>
      </c>
      <c r="E466" s="256" t="s">
        <v>857</v>
      </c>
      <c r="F466" s="257" t="s">
        <v>858</v>
      </c>
      <c r="G466" s="258" t="s">
        <v>398</v>
      </c>
      <c r="H466" s="259">
        <v>1</v>
      </c>
      <c r="I466" s="260"/>
      <c r="J466" s="261">
        <f>ROUND(I466*H466,2)</f>
        <v>0</v>
      </c>
      <c r="K466" s="257" t="s">
        <v>166</v>
      </c>
      <c r="L466" s="262"/>
      <c r="M466" s="263" t="s">
        <v>5</v>
      </c>
      <c r="N466" s="264" t="s">
        <v>41</v>
      </c>
      <c r="O466" s="48"/>
      <c r="P466" s="223">
        <f>O466*H466</f>
        <v>0</v>
      </c>
      <c r="Q466" s="223">
        <v>0.00064999999999999997</v>
      </c>
      <c r="R466" s="223">
        <f>Q466*H466</f>
        <v>0.00064999999999999997</v>
      </c>
      <c r="S466" s="223">
        <v>0</v>
      </c>
      <c r="T466" s="224">
        <f>S466*H466</f>
        <v>0</v>
      </c>
      <c r="AR466" s="25" t="s">
        <v>194</v>
      </c>
      <c r="AT466" s="25" t="s">
        <v>395</v>
      </c>
      <c r="AU466" s="25" t="s">
        <v>79</v>
      </c>
      <c r="AY466" s="25" t="s">
        <v>159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25" t="s">
        <v>77</v>
      </c>
      <c r="BK466" s="225">
        <f>ROUND(I466*H466,2)</f>
        <v>0</v>
      </c>
      <c r="BL466" s="25" t="s">
        <v>175</v>
      </c>
      <c r="BM466" s="25" t="s">
        <v>859</v>
      </c>
    </row>
    <row r="467" s="1" customFormat="1" ht="25.5" customHeight="1">
      <c r="B467" s="213"/>
      <c r="C467" s="214" t="s">
        <v>860</v>
      </c>
      <c r="D467" s="214" t="s">
        <v>162</v>
      </c>
      <c r="E467" s="215" t="s">
        <v>861</v>
      </c>
      <c r="F467" s="216" t="s">
        <v>862</v>
      </c>
      <c r="G467" s="217" t="s">
        <v>404</v>
      </c>
      <c r="H467" s="218">
        <v>1</v>
      </c>
      <c r="I467" s="219"/>
      <c r="J467" s="220">
        <f>ROUND(I467*H467,2)</f>
        <v>0</v>
      </c>
      <c r="K467" s="216" t="s">
        <v>166</v>
      </c>
      <c r="L467" s="47"/>
      <c r="M467" s="221" t="s">
        <v>5</v>
      </c>
      <c r="N467" s="222" t="s">
        <v>41</v>
      </c>
      <c r="O467" s="48"/>
      <c r="P467" s="223">
        <f>O467*H467</f>
        <v>0</v>
      </c>
      <c r="Q467" s="223">
        <v>1.0000000000000001E-05</v>
      </c>
      <c r="R467" s="223">
        <f>Q467*H467</f>
        <v>1.0000000000000001E-05</v>
      </c>
      <c r="S467" s="223">
        <v>0</v>
      </c>
      <c r="T467" s="224">
        <f>S467*H467</f>
        <v>0</v>
      </c>
      <c r="AR467" s="25" t="s">
        <v>175</v>
      </c>
      <c r="AT467" s="25" t="s">
        <v>162</v>
      </c>
      <c r="AU467" s="25" t="s">
        <v>79</v>
      </c>
      <c r="AY467" s="25" t="s">
        <v>159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25" t="s">
        <v>77</v>
      </c>
      <c r="BK467" s="225">
        <f>ROUND(I467*H467,2)</f>
        <v>0</v>
      </c>
      <c r="BL467" s="25" t="s">
        <v>175</v>
      </c>
      <c r="BM467" s="25" t="s">
        <v>863</v>
      </c>
    </row>
    <row r="468" s="1" customFormat="1" ht="16.5" customHeight="1">
      <c r="B468" s="213"/>
      <c r="C468" s="255" t="s">
        <v>864</v>
      </c>
      <c r="D468" s="255" t="s">
        <v>395</v>
      </c>
      <c r="E468" s="256" t="s">
        <v>865</v>
      </c>
      <c r="F468" s="257" t="s">
        <v>866</v>
      </c>
      <c r="G468" s="258" t="s">
        <v>398</v>
      </c>
      <c r="H468" s="259">
        <v>1</v>
      </c>
      <c r="I468" s="260"/>
      <c r="J468" s="261">
        <f>ROUND(I468*H468,2)</f>
        <v>0</v>
      </c>
      <c r="K468" s="257" t="s">
        <v>166</v>
      </c>
      <c r="L468" s="262"/>
      <c r="M468" s="263" t="s">
        <v>5</v>
      </c>
      <c r="N468" s="264" t="s">
        <v>41</v>
      </c>
      <c r="O468" s="48"/>
      <c r="P468" s="223">
        <f>O468*H468</f>
        <v>0</v>
      </c>
      <c r="Q468" s="223">
        <v>0.16500000000000001</v>
      </c>
      <c r="R468" s="223">
        <f>Q468*H468</f>
        <v>0.16500000000000001</v>
      </c>
      <c r="S468" s="223">
        <v>0</v>
      </c>
      <c r="T468" s="224">
        <f>S468*H468</f>
        <v>0</v>
      </c>
      <c r="AR468" s="25" t="s">
        <v>194</v>
      </c>
      <c r="AT468" s="25" t="s">
        <v>395</v>
      </c>
      <c r="AU468" s="25" t="s">
        <v>79</v>
      </c>
      <c r="AY468" s="25" t="s">
        <v>159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25" t="s">
        <v>77</v>
      </c>
      <c r="BK468" s="225">
        <f>ROUND(I468*H468,2)</f>
        <v>0</v>
      </c>
      <c r="BL468" s="25" t="s">
        <v>175</v>
      </c>
      <c r="BM468" s="25" t="s">
        <v>867</v>
      </c>
    </row>
    <row r="469" s="1" customFormat="1" ht="16.5" customHeight="1">
      <c r="B469" s="213"/>
      <c r="C469" s="214" t="s">
        <v>868</v>
      </c>
      <c r="D469" s="214" t="s">
        <v>162</v>
      </c>
      <c r="E469" s="215" t="s">
        <v>869</v>
      </c>
      <c r="F469" s="216" t="s">
        <v>870</v>
      </c>
      <c r="G469" s="217" t="s">
        <v>398</v>
      </c>
      <c r="H469" s="218">
        <v>1</v>
      </c>
      <c r="I469" s="219"/>
      <c r="J469" s="220">
        <f>ROUND(I469*H469,2)</f>
        <v>0</v>
      </c>
      <c r="K469" s="216" t="s">
        <v>166</v>
      </c>
      <c r="L469" s="47"/>
      <c r="M469" s="221" t="s">
        <v>5</v>
      </c>
      <c r="N469" s="222" t="s">
        <v>41</v>
      </c>
      <c r="O469" s="48"/>
      <c r="P469" s="223">
        <f>O469*H469</f>
        <v>0</v>
      </c>
      <c r="Q469" s="223">
        <v>0.14494000000000001</v>
      </c>
      <c r="R469" s="223">
        <f>Q469*H469</f>
        <v>0.14494000000000001</v>
      </c>
      <c r="S469" s="223">
        <v>0</v>
      </c>
      <c r="T469" s="224">
        <f>S469*H469</f>
        <v>0</v>
      </c>
      <c r="AR469" s="25" t="s">
        <v>175</v>
      </c>
      <c r="AT469" s="25" t="s">
        <v>162</v>
      </c>
      <c r="AU469" s="25" t="s">
        <v>79</v>
      </c>
      <c r="AY469" s="25" t="s">
        <v>159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25" t="s">
        <v>77</v>
      </c>
      <c r="BK469" s="225">
        <f>ROUND(I469*H469,2)</f>
        <v>0</v>
      </c>
      <c r="BL469" s="25" t="s">
        <v>175</v>
      </c>
      <c r="BM469" s="25" t="s">
        <v>871</v>
      </c>
    </row>
    <row r="470" s="14" customFormat="1">
      <c r="B470" s="248"/>
      <c r="D470" s="232" t="s">
        <v>249</v>
      </c>
      <c r="E470" s="249" t="s">
        <v>5</v>
      </c>
      <c r="F470" s="250" t="s">
        <v>872</v>
      </c>
      <c r="H470" s="249" t="s">
        <v>5</v>
      </c>
      <c r="I470" s="251"/>
      <c r="L470" s="248"/>
      <c r="M470" s="252"/>
      <c r="N470" s="253"/>
      <c r="O470" s="253"/>
      <c r="P470" s="253"/>
      <c r="Q470" s="253"/>
      <c r="R470" s="253"/>
      <c r="S470" s="253"/>
      <c r="T470" s="254"/>
      <c r="AT470" s="249" t="s">
        <v>249</v>
      </c>
      <c r="AU470" s="249" t="s">
        <v>79</v>
      </c>
      <c r="AV470" s="14" t="s">
        <v>77</v>
      </c>
      <c r="AW470" s="14" t="s">
        <v>34</v>
      </c>
      <c r="AX470" s="14" t="s">
        <v>70</v>
      </c>
      <c r="AY470" s="249" t="s">
        <v>159</v>
      </c>
    </row>
    <row r="471" s="12" customFormat="1">
      <c r="B471" s="231"/>
      <c r="D471" s="232" t="s">
        <v>249</v>
      </c>
      <c r="E471" s="233" t="s">
        <v>5</v>
      </c>
      <c r="F471" s="234" t="s">
        <v>77</v>
      </c>
      <c r="H471" s="235">
        <v>1</v>
      </c>
      <c r="I471" s="236"/>
      <c r="L471" s="231"/>
      <c r="M471" s="237"/>
      <c r="N471" s="238"/>
      <c r="O471" s="238"/>
      <c r="P471" s="238"/>
      <c r="Q471" s="238"/>
      <c r="R471" s="238"/>
      <c r="S471" s="238"/>
      <c r="T471" s="239"/>
      <c r="AT471" s="233" t="s">
        <v>249</v>
      </c>
      <c r="AU471" s="233" t="s">
        <v>79</v>
      </c>
      <c r="AV471" s="12" t="s">
        <v>79</v>
      </c>
      <c r="AW471" s="12" t="s">
        <v>34</v>
      </c>
      <c r="AX471" s="12" t="s">
        <v>70</v>
      </c>
      <c r="AY471" s="233" t="s">
        <v>159</v>
      </c>
    </row>
    <row r="472" s="13" customFormat="1">
      <c r="B472" s="240"/>
      <c r="D472" s="232" t="s">
        <v>249</v>
      </c>
      <c r="E472" s="241" t="s">
        <v>5</v>
      </c>
      <c r="F472" s="242" t="s">
        <v>251</v>
      </c>
      <c r="H472" s="243">
        <v>1</v>
      </c>
      <c r="I472" s="244"/>
      <c r="L472" s="240"/>
      <c r="M472" s="245"/>
      <c r="N472" s="246"/>
      <c r="O472" s="246"/>
      <c r="P472" s="246"/>
      <c r="Q472" s="246"/>
      <c r="R472" s="246"/>
      <c r="S472" s="246"/>
      <c r="T472" s="247"/>
      <c r="AT472" s="241" t="s">
        <v>249</v>
      </c>
      <c r="AU472" s="241" t="s">
        <v>79</v>
      </c>
      <c r="AV472" s="13" t="s">
        <v>175</v>
      </c>
      <c r="AW472" s="13" t="s">
        <v>34</v>
      </c>
      <c r="AX472" s="13" t="s">
        <v>77</v>
      </c>
      <c r="AY472" s="241" t="s">
        <v>159</v>
      </c>
    </row>
    <row r="473" s="1" customFormat="1" ht="16.5" customHeight="1">
      <c r="B473" s="213"/>
      <c r="C473" s="255" t="s">
        <v>873</v>
      </c>
      <c r="D473" s="255" t="s">
        <v>395</v>
      </c>
      <c r="E473" s="256" t="s">
        <v>874</v>
      </c>
      <c r="F473" s="257" t="s">
        <v>875</v>
      </c>
      <c r="G473" s="258" t="s">
        <v>398</v>
      </c>
      <c r="H473" s="259">
        <v>1.02</v>
      </c>
      <c r="I473" s="260"/>
      <c r="J473" s="261">
        <f>ROUND(I473*H473,2)</f>
        <v>0</v>
      </c>
      <c r="K473" s="257" t="s">
        <v>166</v>
      </c>
      <c r="L473" s="262"/>
      <c r="M473" s="263" t="s">
        <v>5</v>
      </c>
      <c r="N473" s="264" t="s">
        <v>41</v>
      </c>
      <c r="O473" s="48"/>
      <c r="P473" s="223">
        <f>O473*H473</f>
        <v>0</v>
      </c>
      <c r="Q473" s="223">
        <v>0.17499999999999999</v>
      </c>
      <c r="R473" s="223">
        <f>Q473*H473</f>
        <v>0.17849999999999999</v>
      </c>
      <c r="S473" s="223">
        <v>0</v>
      </c>
      <c r="T473" s="224">
        <f>S473*H473</f>
        <v>0</v>
      </c>
      <c r="AR473" s="25" t="s">
        <v>194</v>
      </c>
      <c r="AT473" s="25" t="s">
        <v>395</v>
      </c>
      <c r="AU473" s="25" t="s">
        <v>79</v>
      </c>
      <c r="AY473" s="25" t="s">
        <v>159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25" t="s">
        <v>77</v>
      </c>
      <c r="BK473" s="225">
        <f>ROUND(I473*H473,2)</f>
        <v>0</v>
      </c>
      <c r="BL473" s="25" t="s">
        <v>175</v>
      </c>
      <c r="BM473" s="25" t="s">
        <v>876</v>
      </c>
    </row>
    <row r="474" s="12" customFormat="1">
      <c r="B474" s="231"/>
      <c r="D474" s="232" t="s">
        <v>249</v>
      </c>
      <c r="F474" s="234" t="s">
        <v>877</v>
      </c>
      <c r="H474" s="235">
        <v>1.02</v>
      </c>
      <c r="I474" s="236"/>
      <c r="L474" s="231"/>
      <c r="M474" s="237"/>
      <c r="N474" s="238"/>
      <c r="O474" s="238"/>
      <c r="P474" s="238"/>
      <c r="Q474" s="238"/>
      <c r="R474" s="238"/>
      <c r="S474" s="238"/>
      <c r="T474" s="239"/>
      <c r="AT474" s="233" t="s">
        <v>249</v>
      </c>
      <c r="AU474" s="233" t="s">
        <v>79</v>
      </c>
      <c r="AV474" s="12" t="s">
        <v>79</v>
      </c>
      <c r="AW474" s="12" t="s">
        <v>6</v>
      </c>
      <c r="AX474" s="12" t="s">
        <v>77</v>
      </c>
      <c r="AY474" s="233" t="s">
        <v>159</v>
      </c>
    </row>
    <row r="475" s="1" customFormat="1" ht="16.5" customHeight="1">
      <c r="B475" s="213"/>
      <c r="C475" s="255" t="s">
        <v>878</v>
      </c>
      <c r="D475" s="255" t="s">
        <v>395</v>
      </c>
      <c r="E475" s="256" t="s">
        <v>879</v>
      </c>
      <c r="F475" s="257" t="s">
        <v>880</v>
      </c>
      <c r="G475" s="258" t="s">
        <v>398</v>
      </c>
      <c r="H475" s="259">
        <v>1.02</v>
      </c>
      <c r="I475" s="260"/>
      <c r="J475" s="261">
        <f>ROUND(I475*H475,2)</f>
        <v>0</v>
      </c>
      <c r="K475" s="257" t="s">
        <v>166</v>
      </c>
      <c r="L475" s="262"/>
      <c r="M475" s="263" t="s">
        <v>5</v>
      </c>
      <c r="N475" s="264" t="s">
        <v>41</v>
      </c>
      <c r="O475" s="48"/>
      <c r="P475" s="223">
        <f>O475*H475</f>
        <v>0</v>
      </c>
      <c r="Q475" s="223">
        <v>0.17000000000000001</v>
      </c>
      <c r="R475" s="223">
        <f>Q475*H475</f>
        <v>0.17340000000000003</v>
      </c>
      <c r="S475" s="223">
        <v>0</v>
      </c>
      <c r="T475" s="224">
        <f>S475*H475</f>
        <v>0</v>
      </c>
      <c r="AR475" s="25" t="s">
        <v>194</v>
      </c>
      <c r="AT475" s="25" t="s">
        <v>395</v>
      </c>
      <c r="AU475" s="25" t="s">
        <v>79</v>
      </c>
      <c r="AY475" s="25" t="s">
        <v>159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25" t="s">
        <v>77</v>
      </c>
      <c r="BK475" s="225">
        <f>ROUND(I475*H475,2)</f>
        <v>0</v>
      </c>
      <c r="BL475" s="25" t="s">
        <v>175</v>
      </c>
      <c r="BM475" s="25" t="s">
        <v>881</v>
      </c>
    </row>
    <row r="476" s="12" customFormat="1">
      <c r="B476" s="231"/>
      <c r="D476" s="232" t="s">
        <v>249</v>
      </c>
      <c r="F476" s="234" t="s">
        <v>877</v>
      </c>
      <c r="H476" s="235">
        <v>1.02</v>
      </c>
      <c r="I476" s="236"/>
      <c r="L476" s="231"/>
      <c r="M476" s="237"/>
      <c r="N476" s="238"/>
      <c r="O476" s="238"/>
      <c r="P476" s="238"/>
      <c r="Q476" s="238"/>
      <c r="R476" s="238"/>
      <c r="S476" s="238"/>
      <c r="T476" s="239"/>
      <c r="AT476" s="233" t="s">
        <v>249</v>
      </c>
      <c r="AU476" s="233" t="s">
        <v>79</v>
      </c>
      <c r="AV476" s="12" t="s">
        <v>79</v>
      </c>
      <c r="AW476" s="12" t="s">
        <v>6</v>
      </c>
      <c r="AX476" s="12" t="s">
        <v>77</v>
      </c>
      <c r="AY476" s="233" t="s">
        <v>159</v>
      </c>
    </row>
    <row r="477" s="1" customFormat="1" ht="16.5" customHeight="1">
      <c r="B477" s="213"/>
      <c r="C477" s="255" t="s">
        <v>882</v>
      </c>
      <c r="D477" s="255" t="s">
        <v>395</v>
      </c>
      <c r="E477" s="256" t="s">
        <v>883</v>
      </c>
      <c r="F477" s="257" t="s">
        <v>884</v>
      </c>
      <c r="G477" s="258" t="s">
        <v>398</v>
      </c>
      <c r="H477" s="259">
        <v>1.02</v>
      </c>
      <c r="I477" s="260"/>
      <c r="J477" s="261">
        <f>ROUND(I477*H477,2)</f>
        <v>0</v>
      </c>
      <c r="K477" s="257" t="s">
        <v>166</v>
      </c>
      <c r="L477" s="262"/>
      <c r="M477" s="263" t="s">
        <v>5</v>
      </c>
      <c r="N477" s="264" t="s">
        <v>41</v>
      </c>
      <c r="O477" s="48"/>
      <c r="P477" s="223">
        <f>O477*H477</f>
        <v>0</v>
      </c>
      <c r="Q477" s="223">
        <v>0.12</v>
      </c>
      <c r="R477" s="223">
        <f>Q477*H477</f>
        <v>0.1224</v>
      </c>
      <c r="S477" s="223">
        <v>0</v>
      </c>
      <c r="T477" s="224">
        <f>S477*H477</f>
        <v>0</v>
      </c>
      <c r="AR477" s="25" t="s">
        <v>194</v>
      </c>
      <c r="AT477" s="25" t="s">
        <v>395</v>
      </c>
      <c r="AU477" s="25" t="s">
        <v>79</v>
      </c>
      <c r="AY477" s="25" t="s">
        <v>159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25" t="s">
        <v>77</v>
      </c>
      <c r="BK477" s="225">
        <f>ROUND(I477*H477,2)</f>
        <v>0</v>
      </c>
      <c r="BL477" s="25" t="s">
        <v>175</v>
      </c>
      <c r="BM477" s="25" t="s">
        <v>885</v>
      </c>
    </row>
    <row r="478" s="12" customFormat="1">
      <c r="B478" s="231"/>
      <c r="D478" s="232" t="s">
        <v>249</v>
      </c>
      <c r="F478" s="234" t="s">
        <v>877</v>
      </c>
      <c r="H478" s="235">
        <v>1.02</v>
      </c>
      <c r="I478" s="236"/>
      <c r="L478" s="231"/>
      <c r="M478" s="237"/>
      <c r="N478" s="238"/>
      <c r="O478" s="238"/>
      <c r="P478" s="238"/>
      <c r="Q478" s="238"/>
      <c r="R478" s="238"/>
      <c r="S478" s="238"/>
      <c r="T478" s="239"/>
      <c r="AT478" s="233" t="s">
        <v>249</v>
      </c>
      <c r="AU478" s="233" t="s">
        <v>79</v>
      </c>
      <c r="AV478" s="12" t="s">
        <v>79</v>
      </c>
      <c r="AW478" s="12" t="s">
        <v>6</v>
      </c>
      <c r="AX478" s="12" t="s">
        <v>77</v>
      </c>
      <c r="AY478" s="233" t="s">
        <v>159</v>
      </c>
    </row>
    <row r="479" s="1" customFormat="1" ht="16.5" customHeight="1">
      <c r="B479" s="213"/>
      <c r="C479" s="255" t="s">
        <v>886</v>
      </c>
      <c r="D479" s="255" t="s">
        <v>395</v>
      </c>
      <c r="E479" s="256" t="s">
        <v>887</v>
      </c>
      <c r="F479" s="257" t="s">
        <v>888</v>
      </c>
      <c r="G479" s="258" t="s">
        <v>398</v>
      </c>
      <c r="H479" s="259">
        <v>1.02</v>
      </c>
      <c r="I479" s="260"/>
      <c r="J479" s="261">
        <f>ROUND(I479*H479,2)</f>
        <v>0</v>
      </c>
      <c r="K479" s="257" t="s">
        <v>166</v>
      </c>
      <c r="L479" s="262"/>
      <c r="M479" s="263" t="s">
        <v>5</v>
      </c>
      <c r="N479" s="264" t="s">
        <v>41</v>
      </c>
      <c r="O479" s="48"/>
      <c r="P479" s="223">
        <f>O479*H479</f>
        <v>0</v>
      </c>
      <c r="Q479" s="223">
        <v>0.10299999999999999</v>
      </c>
      <c r="R479" s="223">
        <f>Q479*H479</f>
        <v>0.10506</v>
      </c>
      <c r="S479" s="223">
        <v>0</v>
      </c>
      <c r="T479" s="224">
        <f>S479*H479</f>
        <v>0</v>
      </c>
      <c r="AR479" s="25" t="s">
        <v>194</v>
      </c>
      <c r="AT479" s="25" t="s">
        <v>395</v>
      </c>
      <c r="AU479" s="25" t="s">
        <v>79</v>
      </c>
      <c r="AY479" s="25" t="s">
        <v>159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25" t="s">
        <v>77</v>
      </c>
      <c r="BK479" s="225">
        <f>ROUND(I479*H479,2)</f>
        <v>0</v>
      </c>
      <c r="BL479" s="25" t="s">
        <v>175</v>
      </c>
      <c r="BM479" s="25" t="s">
        <v>889</v>
      </c>
    </row>
    <row r="480" s="12" customFormat="1">
      <c r="B480" s="231"/>
      <c r="D480" s="232" t="s">
        <v>249</v>
      </c>
      <c r="F480" s="234" t="s">
        <v>877</v>
      </c>
      <c r="H480" s="235">
        <v>1.02</v>
      </c>
      <c r="I480" s="236"/>
      <c r="L480" s="231"/>
      <c r="M480" s="237"/>
      <c r="N480" s="238"/>
      <c r="O480" s="238"/>
      <c r="P480" s="238"/>
      <c r="Q480" s="238"/>
      <c r="R480" s="238"/>
      <c r="S480" s="238"/>
      <c r="T480" s="239"/>
      <c r="AT480" s="233" t="s">
        <v>249</v>
      </c>
      <c r="AU480" s="233" t="s">
        <v>79</v>
      </c>
      <c r="AV480" s="12" t="s">
        <v>79</v>
      </c>
      <c r="AW480" s="12" t="s">
        <v>6</v>
      </c>
      <c r="AX480" s="12" t="s">
        <v>77</v>
      </c>
      <c r="AY480" s="233" t="s">
        <v>159</v>
      </c>
    </row>
    <row r="481" s="1" customFormat="1" ht="16.5" customHeight="1">
      <c r="B481" s="213"/>
      <c r="C481" s="255" t="s">
        <v>890</v>
      </c>
      <c r="D481" s="255" t="s">
        <v>395</v>
      </c>
      <c r="E481" s="256" t="s">
        <v>891</v>
      </c>
      <c r="F481" s="257" t="s">
        <v>892</v>
      </c>
      <c r="G481" s="258" t="s">
        <v>398</v>
      </c>
      <c r="H481" s="259">
        <v>2.04</v>
      </c>
      <c r="I481" s="260"/>
      <c r="J481" s="261">
        <f>ROUND(I481*H481,2)</f>
        <v>0</v>
      </c>
      <c r="K481" s="257" t="s">
        <v>166</v>
      </c>
      <c r="L481" s="262"/>
      <c r="M481" s="263" t="s">
        <v>5</v>
      </c>
      <c r="N481" s="264" t="s">
        <v>41</v>
      </c>
      <c r="O481" s="48"/>
      <c r="P481" s="223">
        <f>O481*H481</f>
        <v>0</v>
      </c>
      <c r="Q481" s="223">
        <v>0.058000000000000003</v>
      </c>
      <c r="R481" s="223">
        <f>Q481*H481</f>
        <v>0.11832000000000001</v>
      </c>
      <c r="S481" s="223">
        <v>0</v>
      </c>
      <c r="T481" s="224">
        <f>S481*H481</f>
        <v>0</v>
      </c>
      <c r="AR481" s="25" t="s">
        <v>194</v>
      </c>
      <c r="AT481" s="25" t="s">
        <v>395</v>
      </c>
      <c r="AU481" s="25" t="s">
        <v>79</v>
      </c>
      <c r="AY481" s="25" t="s">
        <v>159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25" t="s">
        <v>77</v>
      </c>
      <c r="BK481" s="225">
        <f>ROUND(I481*H481,2)</f>
        <v>0</v>
      </c>
      <c r="BL481" s="25" t="s">
        <v>175</v>
      </c>
      <c r="BM481" s="25" t="s">
        <v>893</v>
      </c>
    </row>
    <row r="482" s="12" customFormat="1">
      <c r="B482" s="231"/>
      <c r="D482" s="232" t="s">
        <v>249</v>
      </c>
      <c r="F482" s="234" t="s">
        <v>894</v>
      </c>
      <c r="H482" s="235">
        <v>2.04</v>
      </c>
      <c r="I482" s="236"/>
      <c r="L482" s="231"/>
      <c r="M482" s="237"/>
      <c r="N482" s="238"/>
      <c r="O482" s="238"/>
      <c r="P482" s="238"/>
      <c r="Q482" s="238"/>
      <c r="R482" s="238"/>
      <c r="S482" s="238"/>
      <c r="T482" s="239"/>
      <c r="AT482" s="233" t="s">
        <v>249</v>
      </c>
      <c r="AU482" s="233" t="s">
        <v>79</v>
      </c>
      <c r="AV482" s="12" t="s">
        <v>79</v>
      </c>
      <c r="AW482" s="12" t="s">
        <v>6</v>
      </c>
      <c r="AX482" s="12" t="s">
        <v>77</v>
      </c>
      <c r="AY482" s="233" t="s">
        <v>159</v>
      </c>
    </row>
    <row r="483" s="1" customFormat="1" ht="16.5" customHeight="1">
      <c r="B483" s="213"/>
      <c r="C483" s="255" t="s">
        <v>895</v>
      </c>
      <c r="D483" s="255" t="s">
        <v>395</v>
      </c>
      <c r="E483" s="256" t="s">
        <v>896</v>
      </c>
      <c r="F483" s="257" t="s">
        <v>897</v>
      </c>
      <c r="G483" s="258" t="s">
        <v>398</v>
      </c>
      <c r="H483" s="259">
        <v>2.04</v>
      </c>
      <c r="I483" s="260"/>
      <c r="J483" s="261">
        <f>ROUND(I483*H483,2)</f>
        <v>0</v>
      </c>
      <c r="K483" s="257" t="s">
        <v>166</v>
      </c>
      <c r="L483" s="262"/>
      <c r="M483" s="263" t="s">
        <v>5</v>
      </c>
      <c r="N483" s="264" t="s">
        <v>41</v>
      </c>
      <c r="O483" s="48"/>
      <c r="P483" s="223">
        <f>O483*H483</f>
        <v>0</v>
      </c>
      <c r="Q483" s="223">
        <v>0.059999999999999998</v>
      </c>
      <c r="R483" s="223">
        <f>Q483*H483</f>
        <v>0.1224</v>
      </c>
      <c r="S483" s="223">
        <v>0</v>
      </c>
      <c r="T483" s="224">
        <f>S483*H483</f>
        <v>0</v>
      </c>
      <c r="AR483" s="25" t="s">
        <v>194</v>
      </c>
      <c r="AT483" s="25" t="s">
        <v>395</v>
      </c>
      <c r="AU483" s="25" t="s">
        <v>79</v>
      </c>
      <c r="AY483" s="25" t="s">
        <v>159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25" t="s">
        <v>77</v>
      </c>
      <c r="BK483" s="225">
        <f>ROUND(I483*H483,2)</f>
        <v>0</v>
      </c>
      <c r="BL483" s="25" t="s">
        <v>175</v>
      </c>
      <c r="BM483" s="25" t="s">
        <v>898</v>
      </c>
    </row>
    <row r="484" s="12" customFormat="1">
      <c r="B484" s="231"/>
      <c r="D484" s="232" t="s">
        <v>249</v>
      </c>
      <c r="F484" s="234" t="s">
        <v>894</v>
      </c>
      <c r="H484" s="235">
        <v>2.04</v>
      </c>
      <c r="I484" s="236"/>
      <c r="L484" s="231"/>
      <c r="M484" s="237"/>
      <c r="N484" s="238"/>
      <c r="O484" s="238"/>
      <c r="P484" s="238"/>
      <c r="Q484" s="238"/>
      <c r="R484" s="238"/>
      <c r="S484" s="238"/>
      <c r="T484" s="239"/>
      <c r="AT484" s="233" t="s">
        <v>249</v>
      </c>
      <c r="AU484" s="233" t="s">
        <v>79</v>
      </c>
      <c r="AV484" s="12" t="s">
        <v>79</v>
      </c>
      <c r="AW484" s="12" t="s">
        <v>6</v>
      </c>
      <c r="AX484" s="12" t="s">
        <v>77</v>
      </c>
      <c r="AY484" s="233" t="s">
        <v>159</v>
      </c>
    </row>
    <row r="485" s="1" customFormat="1" ht="25.5" customHeight="1">
      <c r="B485" s="213"/>
      <c r="C485" s="214" t="s">
        <v>899</v>
      </c>
      <c r="D485" s="214" t="s">
        <v>162</v>
      </c>
      <c r="E485" s="215" t="s">
        <v>900</v>
      </c>
      <c r="F485" s="216" t="s">
        <v>901</v>
      </c>
      <c r="G485" s="217" t="s">
        <v>398</v>
      </c>
      <c r="H485" s="218">
        <v>1</v>
      </c>
      <c r="I485" s="219"/>
      <c r="J485" s="220">
        <f>ROUND(I485*H485,2)</f>
        <v>0</v>
      </c>
      <c r="K485" s="216" t="s">
        <v>166</v>
      </c>
      <c r="L485" s="47"/>
      <c r="M485" s="221" t="s">
        <v>5</v>
      </c>
      <c r="N485" s="222" t="s">
        <v>41</v>
      </c>
      <c r="O485" s="48"/>
      <c r="P485" s="223">
        <f>O485*H485</f>
        <v>0</v>
      </c>
      <c r="Q485" s="223">
        <v>0.0046800000000000001</v>
      </c>
      <c r="R485" s="223">
        <f>Q485*H485</f>
        <v>0.0046800000000000001</v>
      </c>
      <c r="S485" s="223">
        <v>0</v>
      </c>
      <c r="T485" s="224">
        <f>S485*H485</f>
        <v>0</v>
      </c>
      <c r="AR485" s="25" t="s">
        <v>175</v>
      </c>
      <c r="AT485" s="25" t="s">
        <v>162</v>
      </c>
      <c r="AU485" s="25" t="s">
        <v>79</v>
      </c>
      <c r="AY485" s="25" t="s">
        <v>159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25" t="s">
        <v>77</v>
      </c>
      <c r="BK485" s="225">
        <f>ROUND(I485*H485,2)</f>
        <v>0</v>
      </c>
      <c r="BL485" s="25" t="s">
        <v>175</v>
      </c>
      <c r="BM485" s="25" t="s">
        <v>902</v>
      </c>
    </row>
    <row r="486" s="1" customFormat="1" ht="16.5" customHeight="1">
      <c r="B486" s="213"/>
      <c r="C486" s="255" t="s">
        <v>903</v>
      </c>
      <c r="D486" s="255" t="s">
        <v>395</v>
      </c>
      <c r="E486" s="256" t="s">
        <v>904</v>
      </c>
      <c r="F486" s="257" t="s">
        <v>905</v>
      </c>
      <c r="G486" s="258" t="s">
        <v>398</v>
      </c>
      <c r="H486" s="259">
        <v>1</v>
      </c>
      <c r="I486" s="260"/>
      <c r="J486" s="261">
        <f>ROUND(I486*H486,2)</f>
        <v>0</v>
      </c>
      <c r="K486" s="257" t="s">
        <v>166</v>
      </c>
      <c r="L486" s="262"/>
      <c r="M486" s="263" t="s">
        <v>5</v>
      </c>
      <c r="N486" s="264" t="s">
        <v>41</v>
      </c>
      <c r="O486" s="48"/>
      <c r="P486" s="223">
        <f>O486*H486</f>
        <v>0</v>
      </c>
      <c r="Q486" s="223">
        <v>0.054600000000000003</v>
      </c>
      <c r="R486" s="223">
        <f>Q486*H486</f>
        <v>0.054600000000000003</v>
      </c>
      <c r="S486" s="223">
        <v>0</v>
      </c>
      <c r="T486" s="224">
        <f>S486*H486</f>
        <v>0</v>
      </c>
      <c r="AR486" s="25" t="s">
        <v>194</v>
      </c>
      <c r="AT486" s="25" t="s">
        <v>395</v>
      </c>
      <c r="AU486" s="25" t="s">
        <v>79</v>
      </c>
      <c r="AY486" s="25" t="s">
        <v>159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25" t="s">
        <v>77</v>
      </c>
      <c r="BK486" s="225">
        <f>ROUND(I486*H486,2)</f>
        <v>0</v>
      </c>
      <c r="BL486" s="25" t="s">
        <v>175</v>
      </c>
      <c r="BM486" s="25" t="s">
        <v>906</v>
      </c>
    </row>
    <row r="487" s="1" customFormat="1" ht="16.5" customHeight="1">
      <c r="B487" s="213"/>
      <c r="C487" s="214" t="s">
        <v>907</v>
      </c>
      <c r="D487" s="214" t="s">
        <v>162</v>
      </c>
      <c r="E487" s="215" t="s">
        <v>908</v>
      </c>
      <c r="F487" s="216" t="s">
        <v>909</v>
      </c>
      <c r="G487" s="217" t="s">
        <v>398</v>
      </c>
      <c r="H487" s="218">
        <v>1</v>
      </c>
      <c r="I487" s="219"/>
      <c r="J487" s="220">
        <f>ROUND(I487*H487,2)</f>
        <v>0</v>
      </c>
      <c r="K487" s="216" t="s">
        <v>166</v>
      </c>
      <c r="L487" s="47"/>
      <c r="M487" s="221" t="s">
        <v>5</v>
      </c>
      <c r="N487" s="222" t="s">
        <v>41</v>
      </c>
      <c r="O487" s="48"/>
      <c r="P487" s="223">
        <f>O487*H487</f>
        <v>0</v>
      </c>
      <c r="Q487" s="223">
        <v>0</v>
      </c>
      <c r="R487" s="223">
        <f>Q487*H487</f>
        <v>0</v>
      </c>
      <c r="S487" s="223">
        <v>0.050000000000000003</v>
      </c>
      <c r="T487" s="224">
        <f>S487*H487</f>
        <v>0.050000000000000003</v>
      </c>
      <c r="AR487" s="25" t="s">
        <v>175</v>
      </c>
      <c r="AT487" s="25" t="s">
        <v>162</v>
      </c>
      <c r="AU487" s="25" t="s">
        <v>79</v>
      </c>
      <c r="AY487" s="25" t="s">
        <v>159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25" t="s">
        <v>77</v>
      </c>
      <c r="BK487" s="225">
        <f>ROUND(I487*H487,2)</f>
        <v>0</v>
      </c>
      <c r="BL487" s="25" t="s">
        <v>175</v>
      </c>
      <c r="BM487" s="25" t="s">
        <v>910</v>
      </c>
    </row>
    <row r="488" s="1" customFormat="1" ht="25.5" customHeight="1">
      <c r="B488" s="213"/>
      <c r="C488" s="214" t="s">
        <v>911</v>
      </c>
      <c r="D488" s="214" t="s">
        <v>162</v>
      </c>
      <c r="E488" s="215" t="s">
        <v>912</v>
      </c>
      <c r="F488" s="216" t="s">
        <v>913</v>
      </c>
      <c r="G488" s="217" t="s">
        <v>398</v>
      </c>
      <c r="H488" s="218">
        <v>2</v>
      </c>
      <c r="I488" s="219"/>
      <c r="J488" s="220">
        <f>ROUND(I488*H488,2)</f>
        <v>0</v>
      </c>
      <c r="K488" s="216" t="s">
        <v>166</v>
      </c>
      <c r="L488" s="47"/>
      <c r="M488" s="221" t="s">
        <v>5</v>
      </c>
      <c r="N488" s="222" t="s">
        <v>41</v>
      </c>
      <c r="O488" s="48"/>
      <c r="P488" s="223">
        <f>O488*H488</f>
        <v>0</v>
      </c>
      <c r="Q488" s="223">
        <v>0.0046800000000000001</v>
      </c>
      <c r="R488" s="223">
        <f>Q488*H488</f>
        <v>0.0093600000000000003</v>
      </c>
      <c r="S488" s="223">
        <v>0</v>
      </c>
      <c r="T488" s="224">
        <f>S488*H488</f>
        <v>0</v>
      </c>
      <c r="AR488" s="25" t="s">
        <v>175</v>
      </c>
      <c r="AT488" s="25" t="s">
        <v>162</v>
      </c>
      <c r="AU488" s="25" t="s">
        <v>79</v>
      </c>
      <c r="AY488" s="25" t="s">
        <v>159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25" t="s">
        <v>77</v>
      </c>
      <c r="BK488" s="225">
        <f>ROUND(I488*H488,2)</f>
        <v>0</v>
      </c>
      <c r="BL488" s="25" t="s">
        <v>175</v>
      </c>
      <c r="BM488" s="25" t="s">
        <v>914</v>
      </c>
    </row>
    <row r="489" s="1" customFormat="1" ht="25.5" customHeight="1">
      <c r="B489" s="213"/>
      <c r="C489" s="214" t="s">
        <v>915</v>
      </c>
      <c r="D489" s="214" t="s">
        <v>162</v>
      </c>
      <c r="E489" s="215" t="s">
        <v>916</v>
      </c>
      <c r="F489" s="216" t="s">
        <v>917</v>
      </c>
      <c r="G489" s="217" t="s">
        <v>398</v>
      </c>
      <c r="H489" s="218">
        <v>1</v>
      </c>
      <c r="I489" s="219"/>
      <c r="J489" s="220">
        <f>ROUND(I489*H489,2)</f>
        <v>0</v>
      </c>
      <c r="K489" s="216" t="s">
        <v>166</v>
      </c>
      <c r="L489" s="47"/>
      <c r="M489" s="221" t="s">
        <v>5</v>
      </c>
      <c r="N489" s="222" t="s">
        <v>41</v>
      </c>
      <c r="O489" s="48"/>
      <c r="P489" s="223">
        <f>O489*H489</f>
        <v>0</v>
      </c>
      <c r="Q489" s="223">
        <v>0.31108000000000002</v>
      </c>
      <c r="R489" s="223">
        <f>Q489*H489</f>
        <v>0.31108000000000002</v>
      </c>
      <c r="S489" s="223">
        <v>0</v>
      </c>
      <c r="T489" s="224">
        <f>S489*H489</f>
        <v>0</v>
      </c>
      <c r="AR489" s="25" t="s">
        <v>175</v>
      </c>
      <c r="AT489" s="25" t="s">
        <v>162</v>
      </c>
      <c r="AU489" s="25" t="s">
        <v>79</v>
      </c>
      <c r="AY489" s="25" t="s">
        <v>159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25" t="s">
        <v>77</v>
      </c>
      <c r="BK489" s="225">
        <f>ROUND(I489*H489,2)</f>
        <v>0</v>
      </c>
      <c r="BL489" s="25" t="s">
        <v>175</v>
      </c>
      <c r="BM489" s="25" t="s">
        <v>918</v>
      </c>
    </row>
    <row r="490" s="14" customFormat="1">
      <c r="B490" s="248"/>
      <c r="D490" s="232" t="s">
        <v>249</v>
      </c>
      <c r="E490" s="249" t="s">
        <v>5</v>
      </c>
      <c r="F490" s="250" t="s">
        <v>919</v>
      </c>
      <c r="H490" s="249" t="s">
        <v>5</v>
      </c>
      <c r="I490" s="251"/>
      <c r="L490" s="248"/>
      <c r="M490" s="252"/>
      <c r="N490" s="253"/>
      <c r="O490" s="253"/>
      <c r="P490" s="253"/>
      <c r="Q490" s="253"/>
      <c r="R490" s="253"/>
      <c r="S490" s="253"/>
      <c r="T490" s="254"/>
      <c r="AT490" s="249" t="s">
        <v>249</v>
      </c>
      <c r="AU490" s="249" t="s">
        <v>79</v>
      </c>
      <c r="AV490" s="14" t="s">
        <v>77</v>
      </c>
      <c r="AW490" s="14" t="s">
        <v>34</v>
      </c>
      <c r="AX490" s="14" t="s">
        <v>70</v>
      </c>
      <c r="AY490" s="249" t="s">
        <v>159</v>
      </c>
    </row>
    <row r="491" s="12" customFormat="1">
      <c r="B491" s="231"/>
      <c r="D491" s="232" t="s">
        <v>249</v>
      </c>
      <c r="E491" s="233" t="s">
        <v>5</v>
      </c>
      <c r="F491" s="234" t="s">
        <v>77</v>
      </c>
      <c r="H491" s="235">
        <v>1</v>
      </c>
      <c r="I491" s="236"/>
      <c r="L491" s="231"/>
      <c r="M491" s="237"/>
      <c r="N491" s="238"/>
      <c r="O491" s="238"/>
      <c r="P491" s="238"/>
      <c r="Q491" s="238"/>
      <c r="R491" s="238"/>
      <c r="S491" s="238"/>
      <c r="T491" s="239"/>
      <c r="AT491" s="233" t="s">
        <v>249</v>
      </c>
      <c r="AU491" s="233" t="s">
        <v>79</v>
      </c>
      <c r="AV491" s="12" t="s">
        <v>79</v>
      </c>
      <c r="AW491" s="12" t="s">
        <v>34</v>
      </c>
      <c r="AX491" s="12" t="s">
        <v>70</v>
      </c>
      <c r="AY491" s="233" t="s">
        <v>159</v>
      </c>
    </row>
    <row r="492" s="13" customFormat="1">
      <c r="B492" s="240"/>
      <c r="D492" s="232" t="s">
        <v>249</v>
      </c>
      <c r="E492" s="241" t="s">
        <v>5</v>
      </c>
      <c r="F492" s="242" t="s">
        <v>251</v>
      </c>
      <c r="H492" s="243">
        <v>1</v>
      </c>
      <c r="I492" s="244"/>
      <c r="L492" s="240"/>
      <c r="M492" s="245"/>
      <c r="N492" s="246"/>
      <c r="O492" s="246"/>
      <c r="P492" s="246"/>
      <c r="Q492" s="246"/>
      <c r="R492" s="246"/>
      <c r="S492" s="246"/>
      <c r="T492" s="247"/>
      <c r="AT492" s="241" t="s">
        <v>249</v>
      </c>
      <c r="AU492" s="241" t="s">
        <v>79</v>
      </c>
      <c r="AV492" s="13" t="s">
        <v>175</v>
      </c>
      <c r="AW492" s="13" t="s">
        <v>34</v>
      </c>
      <c r="AX492" s="13" t="s">
        <v>77</v>
      </c>
      <c r="AY492" s="241" t="s">
        <v>159</v>
      </c>
    </row>
    <row r="493" s="1" customFormat="1" ht="25.5" customHeight="1">
      <c r="B493" s="213"/>
      <c r="C493" s="214" t="s">
        <v>920</v>
      </c>
      <c r="D493" s="214" t="s">
        <v>162</v>
      </c>
      <c r="E493" s="215" t="s">
        <v>409</v>
      </c>
      <c r="F493" s="216" t="s">
        <v>410</v>
      </c>
      <c r="G493" s="217" t="s">
        <v>247</v>
      </c>
      <c r="H493" s="218">
        <v>40.509999999999998</v>
      </c>
      <c r="I493" s="219"/>
      <c r="J493" s="220">
        <f>ROUND(I493*H493,2)</f>
        <v>0</v>
      </c>
      <c r="K493" s="216" t="s">
        <v>166</v>
      </c>
      <c r="L493" s="47"/>
      <c r="M493" s="221" t="s">
        <v>5</v>
      </c>
      <c r="N493" s="222" t="s">
        <v>41</v>
      </c>
      <c r="O493" s="48"/>
      <c r="P493" s="223">
        <f>O493*H493</f>
        <v>0</v>
      </c>
      <c r="Q493" s="223">
        <v>0</v>
      </c>
      <c r="R493" s="223">
        <f>Q493*H493</f>
        <v>0</v>
      </c>
      <c r="S493" s="223">
        <v>0</v>
      </c>
      <c r="T493" s="224">
        <f>S493*H493</f>
        <v>0</v>
      </c>
      <c r="AR493" s="25" t="s">
        <v>175</v>
      </c>
      <c r="AT493" s="25" t="s">
        <v>162</v>
      </c>
      <c r="AU493" s="25" t="s">
        <v>79</v>
      </c>
      <c r="AY493" s="25" t="s">
        <v>159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25" t="s">
        <v>77</v>
      </c>
      <c r="BK493" s="225">
        <f>ROUND(I493*H493,2)</f>
        <v>0</v>
      </c>
      <c r="BL493" s="25" t="s">
        <v>175</v>
      </c>
      <c r="BM493" s="25" t="s">
        <v>411</v>
      </c>
    </row>
    <row r="494" s="14" customFormat="1">
      <c r="B494" s="248"/>
      <c r="D494" s="232" t="s">
        <v>249</v>
      </c>
      <c r="E494" s="249" t="s">
        <v>5</v>
      </c>
      <c r="F494" s="250" t="s">
        <v>733</v>
      </c>
      <c r="H494" s="249" t="s">
        <v>5</v>
      </c>
      <c r="I494" s="251"/>
      <c r="L494" s="248"/>
      <c r="M494" s="252"/>
      <c r="N494" s="253"/>
      <c r="O494" s="253"/>
      <c r="P494" s="253"/>
      <c r="Q494" s="253"/>
      <c r="R494" s="253"/>
      <c r="S494" s="253"/>
      <c r="T494" s="254"/>
      <c r="AT494" s="249" t="s">
        <v>249</v>
      </c>
      <c r="AU494" s="249" t="s">
        <v>79</v>
      </c>
      <c r="AV494" s="14" t="s">
        <v>77</v>
      </c>
      <c r="AW494" s="14" t="s">
        <v>34</v>
      </c>
      <c r="AX494" s="14" t="s">
        <v>70</v>
      </c>
      <c r="AY494" s="249" t="s">
        <v>159</v>
      </c>
    </row>
    <row r="495" s="12" customFormat="1">
      <c r="B495" s="231"/>
      <c r="D495" s="232" t="s">
        <v>249</v>
      </c>
      <c r="E495" s="233" t="s">
        <v>5</v>
      </c>
      <c r="F495" s="234" t="s">
        <v>921</v>
      </c>
      <c r="H495" s="235">
        <v>22.530000000000001</v>
      </c>
      <c r="I495" s="236"/>
      <c r="L495" s="231"/>
      <c r="M495" s="237"/>
      <c r="N495" s="238"/>
      <c r="O495" s="238"/>
      <c r="P495" s="238"/>
      <c r="Q495" s="238"/>
      <c r="R495" s="238"/>
      <c r="S495" s="238"/>
      <c r="T495" s="239"/>
      <c r="AT495" s="233" t="s">
        <v>249</v>
      </c>
      <c r="AU495" s="233" t="s">
        <v>79</v>
      </c>
      <c r="AV495" s="12" t="s">
        <v>79</v>
      </c>
      <c r="AW495" s="12" t="s">
        <v>34</v>
      </c>
      <c r="AX495" s="12" t="s">
        <v>70</v>
      </c>
      <c r="AY495" s="233" t="s">
        <v>159</v>
      </c>
    </row>
    <row r="496" s="14" customFormat="1">
      <c r="B496" s="248"/>
      <c r="D496" s="232" t="s">
        <v>249</v>
      </c>
      <c r="E496" s="249" t="s">
        <v>5</v>
      </c>
      <c r="F496" s="250" t="s">
        <v>735</v>
      </c>
      <c r="H496" s="249" t="s">
        <v>5</v>
      </c>
      <c r="I496" s="251"/>
      <c r="L496" s="248"/>
      <c r="M496" s="252"/>
      <c r="N496" s="253"/>
      <c r="O496" s="253"/>
      <c r="P496" s="253"/>
      <c r="Q496" s="253"/>
      <c r="R496" s="253"/>
      <c r="S496" s="253"/>
      <c r="T496" s="254"/>
      <c r="AT496" s="249" t="s">
        <v>249</v>
      </c>
      <c r="AU496" s="249" t="s">
        <v>79</v>
      </c>
      <c r="AV496" s="14" t="s">
        <v>77</v>
      </c>
      <c r="AW496" s="14" t="s">
        <v>34</v>
      </c>
      <c r="AX496" s="14" t="s">
        <v>70</v>
      </c>
      <c r="AY496" s="249" t="s">
        <v>159</v>
      </c>
    </row>
    <row r="497" s="12" customFormat="1">
      <c r="B497" s="231"/>
      <c r="D497" s="232" t="s">
        <v>249</v>
      </c>
      <c r="E497" s="233" t="s">
        <v>5</v>
      </c>
      <c r="F497" s="234" t="s">
        <v>922</v>
      </c>
      <c r="H497" s="235">
        <v>6.7199999999999998</v>
      </c>
      <c r="I497" s="236"/>
      <c r="L497" s="231"/>
      <c r="M497" s="237"/>
      <c r="N497" s="238"/>
      <c r="O497" s="238"/>
      <c r="P497" s="238"/>
      <c r="Q497" s="238"/>
      <c r="R497" s="238"/>
      <c r="S497" s="238"/>
      <c r="T497" s="239"/>
      <c r="AT497" s="233" t="s">
        <v>249</v>
      </c>
      <c r="AU497" s="233" t="s">
        <v>79</v>
      </c>
      <c r="AV497" s="12" t="s">
        <v>79</v>
      </c>
      <c r="AW497" s="12" t="s">
        <v>34</v>
      </c>
      <c r="AX497" s="12" t="s">
        <v>70</v>
      </c>
      <c r="AY497" s="233" t="s">
        <v>159</v>
      </c>
    </row>
    <row r="498" s="14" customFormat="1">
      <c r="B498" s="248"/>
      <c r="D498" s="232" t="s">
        <v>249</v>
      </c>
      <c r="E498" s="249" t="s">
        <v>5</v>
      </c>
      <c r="F498" s="250" t="s">
        <v>737</v>
      </c>
      <c r="H498" s="249" t="s">
        <v>5</v>
      </c>
      <c r="I498" s="251"/>
      <c r="L498" s="248"/>
      <c r="M498" s="252"/>
      <c r="N498" s="253"/>
      <c r="O498" s="253"/>
      <c r="P498" s="253"/>
      <c r="Q498" s="253"/>
      <c r="R498" s="253"/>
      <c r="S498" s="253"/>
      <c r="T498" s="254"/>
      <c r="AT498" s="249" t="s">
        <v>249</v>
      </c>
      <c r="AU498" s="249" t="s">
        <v>79</v>
      </c>
      <c r="AV498" s="14" t="s">
        <v>77</v>
      </c>
      <c r="AW498" s="14" t="s">
        <v>34</v>
      </c>
      <c r="AX498" s="14" t="s">
        <v>70</v>
      </c>
      <c r="AY498" s="249" t="s">
        <v>159</v>
      </c>
    </row>
    <row r="499" s="12" customFormat="1">
      <c r="B499" s="231"/>
      <c r="D499" s="232" t="s">
        <v>249</v>
      </c>
      <c r="E499" s="233" t="s">
        <v>5</v>
      </c>
      <c r="F499" s="234" t="s">
        <v>923</v>
      </c>
      <c r="H499" s="235">
        <v>11.26</v>
      </c>
      <c r="I499" s="236"/>
      <c r="L499" s="231"/>
      <c r="M499" s="237"/>
      <c r="N499" s="238"/>
      <c r="O499" s="238"/>
      <c r="P499" s="238"/>
      <c r="Q499" s="238"/>
      <c r="R499" s="238"/>
      <c r="S499" s="238"/>
      <c r="T499" s="239"/>
      <c r="AT499" s="233" t="s">
        <v>249</v>
      </c>
      <c r="AU499" s="233" t="s">
        <v>79</v>
      </c>
      <c r="AV499" s="12" t="s">
        <v>79</v>
      </c>
      <c r="AW499" s="12" t="s">
        <v>34</v>
      </c>
      <c r="AX499" s="12" t="s">
        <v>70</v>
      </c>
      <c r="AY499" s="233" t="s">
        <v>159</v>
      </c>
    </row>
    <row r="500" s="13" customFormat="1">
      <c r="B500" s="240"/>
      <c r="D500" s="232" t="s">
        <v>249</v>
      </c>
      <c r="E500" s="241" t="s">
        <v>5</v>
      </c>
      <c r="F500" s="242" t="s">
        <v>251</v>
      </c>
      <c r="H500" s="243">
        <v>40.509999999999998</v>
      </c>
      <c r="I500" s="244"/>
      <c r="L500" s="240"/>
      <c r="M500" s="245"/>
      <c r="N500" s="246"/>
      <c r="O500" s="246"/>
      <c r="P500" s="246"/>
      <c r="Q500" s="246"/>
      <c r="R500" s="246"/>
      <c r="S500" s="246"/>
      <c r="T500" s="247"/>
      <c r="AT500" s="241" t="s">
        <v>249</v>
      </c>
      <c r="AU500" s="241" t="s">
        <v>79</v>
      </c>
      <c r="AV500" s="13" t="s">
        <v>175</v>
      </c>
      <c r="AW500" s="13" t="s">
        <v>34</v>
      </c>
      <c r="AX500" s="13" t="s">
        <v>77</v>
      </c>
      <c r="AY500" s="241" t="s">
        <v>159</v>
      </c>
    </row>
    <row r="501" s="11" customFormat="1" ht="29.88" customHeight="1">
      <c r="B501" s="200"/>
      <c r="D501" s="201" t="s">
        <v>69</v>
      </c>
      <c r="E501" s="211" t="s">
        <v>198</v>
      </c>
      <c r="F501" s="211" t="s">
        <v>413</v>
      </c>
      <c r="I501" s="203"/>
      <c r="J501" s="212">
        <f>BK501</f>
        <v>0</v>
      </c>
      <c r="L501" s="200"/>
      <c r="M501" s="205"/>
      <c r="N501" s="206"/>
      <c r="O501" s="206"/>
      <c r="P501" s="207">
        <f>SUM(P502:P581)</f>
        <v>0</v>
      </c>
      <c r="Q501" s="206"/>
      <c r="R501" s="207">
        <f>SUM(R502:R581)</f>
        <v>83.180018000000004</v>
      </c>
      <c r="S501" s="206"/>
      <c r="T501" s="208">
        <f>SUM(T502:T581)</f>
        <v>22.919999999999998</v>
      </c>
      <c r="AR501" s="201" t="s">
        <v>77</v>
      </c>
      <c r="AT501" s="209" t="s">
        <v>69</v>
      </c>
      <c r="AU501" s="209" t="s">
        <v>77</v>
      </c>
      <c r="AY501" s="201" t="s">
        <v>159</v>
      </c>
      <c r="BK501" s="210">
        <f>SUM(BK502:BK581)</f>
        <v>0</v>
      </c>
    </row>
    <row r="502" s="1" customFormat="1" ht="16.5" customHeight="1">
      <c r="B502" s="213"/>
      <c r="C502" s="255" t="s">
        <v>924</v>
      </c>
      <c r="D502" s="255" t="s">
        <v>395</v>
      </c>
      <c r="E502" s="256" t="s">
        <v>925</v>
      </c>
      <c r="F502" s="257" t="s">
        <v>926</v>
      </c>
      <c r="G502" s="258" t="s">
        <v>398</v>
      </c>
      <c r="H502" s="259">
        <v>3.0600000000000001</v>
      </c>
      <c r="I502" s="260"/>
      <c r="J502" s="261">
        <f>ROUND(I502*H502,2)</f>
        <v>0</v>
      </c>
      <c r="K502" s="257" t="s">
        <v>166</v>
      </c>
      <c r="L502" s="262"/>
      <c r="M502" s="263" t="s">
        <v>5</v>
      </c>
      <c r="N502" s="264" t="s">
        <v>41</v>
      </c>
      <c r="O502" s="48"/>
      <c r="P502" s="223">
        <f>O502*H502</f>
        <v>0</v>
      </c>
      <c r="Q502" s="223">
        <v>0.064000000000000001</v>
      </c>
      <c r="R502" s="223">
        <f>Q502*H502</f>
        <v>0.19584000000000001</v>
      </c>
      <c r="S502" s="223">
        <v>0</v>
      </c>
      <c r="T502" s="224">
        <f>S502*H502</f>
        <v>0</v>
      </c>
      <c r="AR502" s="25" t="s">
        <v>194</v>
      </c>
      <c r="AT502" s="25" t="s">
        <v>395</v>
      </c>
      <c r="AU502" s="25" t="s">
        <v>79</v>
      </c>
      <c r="AY502" s="25" t="s">
        <v>159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25" t="s">
        <v>77</v>
      </c>
      <c r="BK502" s="225">
        <f>ROUND(I502*H502,2)</f>
        <v>0</v>
      </c>
      <c r="BL502" s="25" t="s">
        <v>175</v>
      </c>
      <c r="BM502" s="25" t="s">
        <v>927</v>
      </c>
    </row>
    <row r="503" s="14" customFormat="1">
      <c r="B503" s="248"/>
      <c r="D503" s="232" t="s">
        <v>249</v>
      </c>
      <c r="E503" s="249" t="s">
        <v>5</v>
      </c>
      <c r="F503" s="250" t="s">
        <v>928</v>
      </c>
      <c r="H503" s="249" t="s">
        <v>5</v>
      </c>
      <c r="I503" s="251"/>
      <c r="L503" s="248"/>
      <c r="M503" s="252"/>
      <c r="N503" s="253"/>
      <c r="O503" s="253"/>
      <c r="P503" s="253"/>
      <c r="Q503" s="253"/>
      <c r="R503" s="253"/>
      <c r="S503" s="253"/>
      <c r="T503" s="254"/>
      <c r="AT503" s="249" t="s">
        <v>249</v>
      </c>
      <c r="AU503" s="249" t="s">
        <v>79</v>
      </c>
      <c r="AV503" s="14" t="s">
        <v>77</v>
      </c>
      <c r="AW503" s="14" t="s">
        <v>34</v>
      </c>
      <c r="AX503" s="14" t="s">
        <v>70</v>
      </c>
      <c r="AY503" s="249" t="s">
        <v>159</v>
      </c>
    </row>
    <row r="504" s="12" customFormat="1">
      <c r="B504" s="231"/>
      <c r="D504" s="232" t="s">
        <v>249</v>
      </c>
      <c r="E504" s="233" t="s">
        <v>5</v>
      </c>
      <c r="F504" s="234" t="s">
        <v>929</v>
      </c>
      <c r="H504" s="235">
        <v>3.0600000000000001</v>
      </c>
      <c r="I504" s="236"/>
      <c r="L504" s="231"/>
      <c r="M504" s="237"/>
      <c r="N504" s="238"/>
      <c r="O504" s="238"/>
      <c r="P504" s="238"/>
      <c r="Q504" s="238"/>
      <c r="R504" s="238"/>
      <c r="S504" s="238"/>
      <c r="T504" s="239"/>
      <c r="AT504" s="233" t="s">
        <v>249</v>
      </c>
      <c r="AU504" s="233" t="s">
        <v>79</v>
      </c>
      <c r="AV504" s="12" t="s">
        <v>79</v>
      </c>
      <c r="AW504" s="12" t="s">
        <v>34</v>
      </c>
      <c r="AX504" s="12" t="s">
        <v>70</v>
      </c>
      <c r="AY504" s="233" t="s">
        <v>159</v>
      </c>
    </row>
    <row r="505" s="13" customFormat="1">
      <c r="B505" s="240"/>
      <c r="D505" s="232" t="s">
        <v>249</v>
      </c>
      <c r="E505" s="241" t="s">
        <v>5</v>
      </c>
      <c r="F505" s="242" t="s">
        <v>251</v>
      </c>
      <c r="H505" s="243">
        <v>3.0600000000000001</v>
      </c>
      <c r="I505" s="244"/>
      <c r="L505" s="240"/>
      <c r="M505" s="245"/>
      <c r="N505" s="246"/>
      <c r="O505" s="246"/>
      <c r="P505" s="246"/>
      <c r="Q505" s="246"/>
      <c r="R505" s="246"/>
      <c r="S505" s="246"/>
      <c r="T505" s="247"/>
      <c r="AT505" s="241" t="s">
        <v>249</v>
      </c>
      <c r="AU505" s="241" t="s">
        <v>79</v>
      </c>
      <c r="AV505" s="13" t="s">
        <v>175</v>
      </c>
      <c r="AW505" s="13" t="s">
        <v>34</v>
      </c>
      <c r="AX505" s="13" t="s">
        <v>77</v>
      </c>
      <c r="AY505" s="241" t="s">
        <v>159</v>
      </c>
    </row>
    <row r="506" s="1" customFormat="1" ht="25.5" customHeight="1">
      <c r="B506" s="213"/>
      <c r="C506" s="214" t="s">
        <v>930</v>
      </c>
      <c r="D506" s="214" t="s">
        <v>162</v>
      </c>
      <c r="E506" s="215" t="s">
        <v>931</v>
      </c>
      <c r="F506" s="216" t="s">
        <v>932</v>
      </c>
      <c r="G506" s="217" t="s">
        <v>404</v>
      </c>
      <c r="H506" s="218">
        <v>98.200000000000003</v>
      </c>
      <c r="I506" s="219"/>
      <c r="J506" s="220">
        <f>ROUND(I506*H506,2)</f>
        <v>0</v>
      </c>
      <c r="K506" s="216" t="s">
        <v>5</v>
      </c>
      <c r="L506" s="47"/>
      <c r="M506" s="221" t="s">
        <v>5</v>
      </c>
      <c r="N506" s="222" t="s">
        <v>41</v>
      </c>
      <c r="O506" s="48"/>
      <c r="P506" s="223">
        <f>O506*H506</f>
        <v>0</v>
      </c>
      <c r="Q506" s="223">
        <v>0.040079999999999998</v>
      </c>
      <c r="R506" s="223">
        <f>Q506*H506</f>
        <v>3.9358559999999998</v>
      </c>
      <c r="S506" s="223">
        <v>0</v>
      </c>
      <c r="T506" s="224">
        <f>S506*H506</f>
        <v>0</v>
      </c>
      <c r="AR506" s="25" t="s">
        <v>175</v>
      </c>
      <c r="AT506" s="25" t="s">
        <v>162</v>
      </c>
      <c r="AU506" s="25" t="s">
        <v>79</v>
      </c>
      <c r="AY506" s="25" t="s">
        <v>159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25" t="s">
        <v>77</v>
      </c>
      <c r="BK506" s="225">
        <f>ROUND(I506*H506,2)</f>
        <v>0</v>
      </c>
      <c r="BL506" s="25" t="s">
        <v>175</v>
      </c>
      <c r="BM506" s="25" t="s">
        <v>933</v>
      </c>
    </row>
    <row r="507" s="14" customFormat="1">
      <c r="B507" s="248"/>
      <c r="D507" s="232" t="s">
        <v>249</v>
      </c>
      <c r="E507" s="249" t="s">
        <v>5</v>
      </c>
      <c r="F507" s="250" t="s">
        <v>934</v>
      </c>
      <c r="H507" s="249" t="s">
        <v>5</v>
      </c>
      <c r="I507" s="251"/>
      <c r="L507" s="248"/>
      <c r="M507" s="252"/>
      <c r="N507" s="253"/>
      <c r="O507" s="253"/>
      <c r="P507" s="253"/>
      <c r="Q507" s="253"/>
      <c r="R507" s="253"/>
      <c r="S507" s="253"/>
      <c r="T507" s="254"/>
      <c r="AT507" s="249" t="s">
        <v>249</v>
      </c>
      <c r="AU507" s="249" t="s">
        <v>79</v>
      </c>
      <c r="AV507" s="14" t="s">
        <v>77</v>
      </c>
      <c r="AW507" s="14" t="s">
        <v>34</v>
      </c>
      <c r="AX507" s="14" t="s">
        <v>70</v>
      </c>
      <c r="AY507" s="249" t="s">
        <v>159</v>
      </c>
    </row>
    <row r="508" s="14" customFormat="1">
      <c r="B508" s="248"/>
      <c r="D508" s="232" t="s">
        <v>249</v>
      </c>
      <c r="E508" s="249" t="s">
        <v>5</v>
      </c>
      <c r="F508" s="250" t="s">
        <v>935</v>
      </c>
      <c r="H508" s="249" t="s">
        <v>5</v>
      </c>
      <c r="I508" s="251"/>
      <c r="L508" s="248"/>
      <c r="M508" s="252"/>
      <c r="N508" s="253"/>
      <c r="O508" s="253"/>
      <c r="P508" s="253"/>
      <c r="Q508" s="253"/>
      <c r="R508" s="253"/>
      <c r="S508" s="253"/>
      <c r="T508" s="254"/>
      <c r="AT508" s="249" t="s">
        <v>249</v>
      </c>
      <c r="AU508" s="249" t="s">
        <v>79</v>
      </c>
      <c r="AV508" s="14" t="s">
        <v>77</v>
      </c>
      <c r="AW508" s="14" t="s">
        <v>34</v>
      </c>
      <c r="AX508" s="14" t="s">
        <v>70</v>
      </c>
      <c r="AY508" s="249" t="s">
        <v>159</v>
      </c>
    </row>
    <row r="509" s="12" customFormat="1">
      <c r="B509" s="231"/>
      <c r="D509" s="232" t="s">
        <v>249</v>
      </c>
      <c r="E509" s="233" t="s">
        <v>5</v>
      </c>
      <c r="F509" s="234" t="s">
        <v>936</v>
      </c>
      <c r="H509" s="235">
        <v>11.6</v>
      </c>
      <c r="I509" s="236"/>
      <c r="L509" s="231"/>
      <c r="M509" s="237"/>
      <c r="N509" s="238"/>
      <c r="O509" s="238"/>
      <c r="P509" s="238"/>
      <c r="Q509" s="238"/>
      <c r="R509" s="238"/>
      <c r="S509" s="238"/>
      <c r="T509" s="239"/>
      <c r="AT509" s="233" t="s">
        <v>249</v>
      </c>
      <c r="AU509" s="233" t="s">
        <v>79</v>
      </c>
      <c r="AV509" s="12" t="s">
        <v>79</v>
      </c>
      <c r="AW509" s="12" t="s">
        <v>34</v>
      </c>
      <c r="AX509" s="12" t="s">
        <v>70</v>
      </c>
      <c r="AY509" s="233" t="s">
        <v>159</v>
      </c>
    </row>
    <row r="510" s="14" customFormat="1">
      <c r="B510" s="248"/>
      <c r="D510" s="232" t="s">
        <v>249</v>
      </c>
      <c r="E510" s="249" t="s">
        <v>5</v>
      </c>
      <c r="F510" s="250" t="s">
        <v>937</v>
      </c>
      <c r="H510" s="249" t="s">
        <v>5</v>
      </c>
      <c r="I510" s="251"/>
      <c r="L510" s="248"/>
      <c r="M510" s="252"/>
      <c r="N510" s="253"/>
      <c r="O510" s="253"/>
      <c r="P510" s="253"/>
      <c r="Q510" s="253"/>
      <c r="R510" s="253"/>
      <c r="S510" s="253"/>
      <c r="T510" s="254"/>
      <c r="AT510" s="249" t="s">
        <v>249</v>
      </c>
      <c r="AU510" s="249" t="s">
        <v>79</v>
      </c>
      <c r="AV510" s="14" t="s">
        <v>77</v>
      </c>
      <c r="AW510" s="14" t="s">
        <v>34</v>
      </c>
      <c r="AX510" s="14" t="s">
        <v>70</v>
      </c>
      <c r="AY510" s="249" t="s">
        <v>159</v>
      </c>
    </row>
    <row r="511" s="12" customFormat="1">
      <c r="B511" s="231"/>
      <c r="D511" s="232" t="s">
        <v>249</v>
      </c>
      <c r="E511" s="233" t="s">
        <v>5</v>
      </c>
      <c r="F511" s="234" t="s">
        <v>938</v>
      </c>
      <c r="H511" s="235">
        <v>16.600000000000001</v>
      </c>
      <c r="I511" s="236"/>
      <c r="L511" s="231"/>
      <c r="M511" s="237"/>
      <c r="N511" s="238"/>
      <c r="O511" s="238"/>
      <c r="P511" s="238"/>
      <c r="Q511" s="238"/>
      <c r="R511" s="238"/>
      <c r="S511" s="238"/>
      <c r="T511" s="239"/>
      <c r="AT511" s="233" t="s">
        <v>249</v>
      </c>
      <c r="AU511" s="233" t="s">
        <v>79</v>
      </c>
      <c r="AV511" s="12" t="s">
        <v>79</v>
      </c>
      <c r="AW511" s="12" t="s">
        <v>34</v>
      </c>
      <c r="AX511" s="12" t="s">
        <v>70</v>
      </c>
      <c r="AY511" s="233" t="s">
        <v>159</v>
      </c>
    </row>
    <row r="512" s="14" customFormat="1">
      <c r="B512" s="248"/>
      <c r="D512" s="232" t="s">
        <v>249</v>
      </c>
      <c r="E512" s="249" t="s">
        <v>5</v>
      </c>
      <c r="F512" s="250" t="s">
        <v>939</v>
      </c>
      <c r="H512" s="249" t="s">
        <v>5</v>
      </c>
      <c r="I512" s="251"/>
      <c r="L512" s="248"/>
      <c r="M512" s="252"/>
      <c r="N512" s="253"/>
      <c r="O512" s="253"/>
      <c r="P512" s="253"/>
      <c r="Q512" s="253"/>
      <c r="R512" s="253"/>
      <c r="S512" s="253"/>
      <c r="T512" s="254"/>
      <c r="AT512" s="249" t="s">
        <v>249</v>
      </c>
      <c r="AU512" s="249" t="s">
        <v>79</v>
      </c>
      <c r="AV512" s="14" t="s">
        <v>77</v>
      </c>
      <c r="AW512" s="14" t="s">
        <v>34</v>
      </c>
      <c r="AX512" s="14" t="s">
        <v>70</v>
      </c>
      <c r="AY512" s="249" t="s">
        <v>159</v>
      </c>
    </row>
    <row r="513" s="12" customFormat="1">
      <c r="B513" s="231"/>
      <c r="D513" s="232" t="s">
        <v>249</v>
      </c>
      <c r="E513" s="233" t="s">
        <v>5</v>
      </c>
      <c r="F513" s="234" t="s">
        <v>824</v>
      </c>
      <c r="H513" s="235">
        <v>70</v>
      </c>
      <c r="I513" s="236"/>
      <c r="L513" s="231"/>
      <c r="M513" s="237"/>
      <c r="N513" s="238"/>
      <c r="O513" s="238"/>
      <c r="P513" s="238"/>
      <c r="Q513" s="238"/>
      <c r="R513" s="238"/>
      <c r="S513" s="238"/>
      <c r="T513" s="239"/>
      <c r="AT513" s="233" t="s">
        <v>249</v>
      </c>
      <c r="AU513" s="233" t="s">
        <v>79</v>
      </c>
      <c r="AV513" s="12" t="s">
        <v>79</v>
      </c>
      <c r="AW513" s="12" t="s">
        <v>34</v>
      </c>
      <c r="AX513" s="12" t="s">
        <v>70</v>
      </c>
      <c r="AY513" s="233" t="s">
        <v>159</v>
      </c>
    </row>
    <row r="514" s="13" customFormat="1">
      <c r="B514" s="240"/>
      <c r="D514" s="232" t="s">
        <v>249</v>
      </c>
      <c r="E514" s="241" t="s">
        <v>5</v>
      </c>
      <c r="F514" s="242" t="s">
        <v>251</v>
      </c>
      <c r="H514" s="243">
        <v>98.200000000000003</v>
      </c>
      <c r="I514" s="244"/>
      <c r="L514" s="240"/>
      <c r="M514" s="245"/>
      <c r="N514" s="246"/>
      <c r="O514" s="246"/>
      <c r="P514" s="246"/>
      <c r="Q514" s="246"/>
      <c r="R514" s="246"/>
      <c r="S514" s="246"/>
      <c r="T514" s="247"/>
      <c r="AT514" s="241" t="s">
        <v>249</v>
      </c>
      <c r="AU514" s="241" t="s">
        <v>79</v>
      </c>
      <c r="AV514" s="13" t="s">
        <v>175</v>
      </c>
      <c r="AW514" s="13" t="s">
        <v>34</v>
      </c>
      <c r="AX514" s="13" t="s">
        <v>77</v>
      </c>
      <c r="AY514" s="241" t="s">
        <v>159</v>
      </c>
    </row>
    <row r="515" s="1" customFormat="1" ht="38.25" customHeight="1">
      <c r="B515" s="213"/>
      <c r="C515" s="214" t="s">
        <v>940</v>
      </c>
      <c r="D515" s="214" t="s">
        <v>162</v>
      </c>
      <c r="E515" s="215" t="s">
        <v>941</v>
      </c>
      <c r="F515" s="216" t="s">
        <v>942</v>
      </c>
      <c r="G515" s="217" t="s">
        <v>404</v>
      </c>
      <c r="H515" s="218">
        <v>344</v>
      </c>
      <c r="I515" s="219"/>
      <c r="J515" s="220">
        <f>ROUND(I515*H515,2)</f>
        <v>0</v>
      </c>
      <c r="K515" s="216" t="s">
        <v>166</v>
      </c>
      <c r="L515" s="47"/>
      <c r="M515" s="221" t="s">
        <v>5</v>
      </c>
      <c r="N515" s="222" t="s">
        <v>41</v>
      </c>
      <c r="O515" s="48"/>
      <c r="P515" s="223">
        <f>O515*H515</f>
        <v>0</v>
      </c>
      <c r="Q515" s="223">
        <v>0.15540000000000001</v>
      </c>
      <c r="R515" s="223">
        <f>Q515*H515</f>
        <v>53.457600000000006</v>
      </c>
      <c r="S515" s="223">
        <v>0</v>
      </c>
      <c r="T515" s="224">
        <f>S515*H515</f>
        <v>0</v>
      </c>
      <c r="AR515" s="25" t="s">
        <v>175</v>
      </c>
      <c r="AT515" s="25" t="s">
        <v>162</v>
      </c>
      <c r="AU515" s="25" t="s">
        <v>79</v>
      </c>
      <c r="AY515" s="25" t="s">
        <v>159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25" t="s">
        <v>77</v>
      </c>
      <c r="BK515" s="225">
        <f>ROUND(I515*H515,2)</f>
        <v>0</v>
      </c>
      <c r="BL515" s="25" t="s">
        <v>175</v>
      </c>
      <c r="BM515" s="25" t="s">
        <v>943</v>
      </c>
    </row>
    <row r="516" s="14" customFormat="1">
      <c r="B516" s="248"/>
      <c r="D516" s="232" t="s">
        <v>249</v>
      </c>
      <c r="E516" s="249" t="s">
        <v>5</v>
      </c>
      <c r="F516" s="250" t="s">
        <v>944</v>
      </c>
      <c r="H516" s="249" t="s">
        <v>5</v>
      </c>
      <c r="I516" s="251"/>
      <c r="L516" s="248"/>
      <c r="M516" s="252"/>
      <c r="N516" s="253"/>
      <c r="O516" s="253"/>
      <c r="P516" s="253"/>
      <c r="Q516" s="253"/>
      <c r="R516" s="253"/>
      <c r="S516" s="253"/>
      <c r="T516" s="254"/>
      <c r="AT516" s="249" t="s">
        <v>249</v>
      </c>
      <c r="AU516" s="249" t="s">
        <v>79</v>
      </c>
      <c r="AV516" s="14" t="s">
        <v>77</v>
      </c>
      <c r="AW516" s="14" t="s">
        <v>34</v>
      </c>
      <c r="AX516" s="14" t="s">
        <v>70</v>
      </c>
      <c r="AY516" s="249" t="s">
        <v>159</v>
      </c>
    </row>
    <row r="517" s="12" customFormat="1">
      <c r="B517" s="231"/>
      <c r="D517" s="232" t="s">
        <v>249</v>
      </c>
      <c r="E517" s="233" t="s">
        <v>5</v>
      </c>
      <c r="F517" s="234" t="s">
        <v>422</v>
      </c>
      <c r="H517" s="235">
        <v>30</v>
      </c>
      <c r="I517" s="236"/>
      <c r="L517" s="231"/>
      <c r="M517" s="237"/>
      <c r="N517" s="238"/>
      <c r="O517" s="238"/>
      <c r="P517" s="238"/>
      <c r="Q517" s="238"/>
      <c r="R517" s="238"/>
      <c r="S517" s="238"/>
      <c r="T517" s="239"/>
      <c r="AT517" s="233" t="s">
        <v>249</v>
      </c>
      <c r="AU517" s="233" t="s">
        <v>79</v>
      </c>
      <c r="AV517" s="12" t="s">
        <v>79</v>
      </c>
      <c r="AW517" s="12" t="s">
        <v>34</v>
      </c>
      <c r="AX517" s="12" t="s">
        <v>70</v>
      </c>
      <c r="AY517" s="233" t="s">
        <v>159</v>
      </c>
    </row>
    <row r="518" s="14" customFormat="1">
      <c r="B518" s="248"/>
      <c r="D518" s="232" t="s">
        <v>249</v>
      </c>
      <c r="E518" s="249" t="s">
        <v>5</v>
      </c>
      <c r="F518" s="250" t="s">
        <v>945</v>
      </c>
      <c r="H518" s="249" t="s">
        <v>5</v>
      </c>
      <c r="I518" s="251"/>
      <c r="L518" s="248"/>
      <c r="M518" s="252"/>
      <c r="N518" s="253"/>
      <c r="O518" s="253"/>
      <c r="P518" s="253"/>
      <c r="Q518" s="253"/>
      <c r="R518" s="253"/>
      <c r="S518" s="253"/>
      <c r="T518" s="254"/>
      <c r="AT518" s="249" t="s">
        <v>249</v>
      </c>
      <c r="AU518" s="249" t="s">
        <v>79</v>
      </c>
      <c r="AV518" s="14" t="s">
        <v>77</v>
      </c>
      <c r="AW518" s="14" t="s">
        <v>34</v>
      </c>
      <c r="AX518" s="14" t="s">
        <v>70</v>
      </c>
      <c r="AY518" s="249" t="s">
        <v>159</v>
      </c>
    </row>
    <row r="519" s="12" customFormat="1">
      <c r="B519" s="231"/>
      <c r="D519" s="232" t="s">
        <v>249</v>
      </c>
      <c r="E519" s="233" t="s">
        <v>5</v>
      </c>
      <c r="F519" s="234" t="s">
        <v>401</v>
      </c>
      <c r="H519" s="235">
        <v>27</v>
      </c>
      <c r="I519" s="236"/>
      <c r="L519" s="231"/>
      <c r="M519" s="237"/>
      <c r="N519" s="238"/>
      <c r="O519" s="238"/>
      <c r="P519" s="238"/>
      <c r="Q519" s="238"/>
      <c r="R519" s="238"/>
      <c r="S519" s="238"/>
      <c r="T519" s="239"/>
      <c r="AT519" s="233" t="s">
        <v>249</v>
      </c>
      <c r="AU519" s="233" t="s">
        <v>79</v>
      </c>
      <c r="AV519" s="12" t="s">
        <v>79</v>
      </c>
      <c r="AW519" s="12" t="s">
        <v>34</v>
      </c>
      <c r="AX519" s="12" t="s">
        <v>70</v>
      </c>
      <c r="AY519" s="233" t="s">
        <v>159</v>
      </c>
    </row>
    <row r="520" s="14" customFormat="1">
      <c r="B520" s="248"/>
      <c r="D520" s="232" t="s">
        <v>249</v>
      </c>
      <c r="E520" s="249" t="s">
        <v>5</v>
      </c>
      <c r="F520" s="250" t="s">
        <v>946</v>
      </c>
      <c r="H520" s="249" t="s">
        <v>5</v>
      </c>
      <c r="I520" s="251"/>
      <c r="L520" s="248"/>
      <c r="M520" s="252"/>
      <c r="N520" s="253"/>
      <c r="O520" s="253"/>
      <c r="P520" s="253"/>
      <c r="Q520" s="253"/>
      <c r="R520" s="253"/>
      <c r="S520" s="253"/>
      <c r="T520" s="254"/>
      <c r="AT520" s="249" t="s">
        <v>249</v>
      </c>
      <c r="AU520" s="249" t="s">
        <v>79</v>
      </c>
      <c r="AV520" s="14" t="s">
        <v>77</v>
      </c>
      <c r="AW520" s="14" t="s">
        <v>34</v>
      </c>
      <c r="AX520" s="14" t="s">
        <v>70</v>
      </c>
      <c r="AY520" s="249" t="s">
        <v>159</v>
      </c>
    </row>
    <row r="521" s="12" customFormat="1">
      <c r="B521" s="231"/>
      <c r="D521" s="232" t="s">
        <v>249</v>
      </c>
      <c r="E521" s="233" t="s">
        <v>5</v>
      </c>
      <c r="F521" s="234" t="s">
        <v>79</v>
      </c>
      <c r="H521" s="235">
        <v>2</v>
      </c>
      <c r="I521" s="236"/>
      <c r="L521" s="231"/>
      <c r="M521" s="237"/>
      <c r="N521" s="238"/>
      <c r="O521" s="238"/>
      <c r="P521" s="238"/>
      <c r="Q521" s="238"/>
      <c r="R521" s="238"/>
      <c r="S521" s="238"/>
      <c r="T521" s="239"/>
      <c r="AT521" s="233" t="s">
        <v>249</v>
      </c>
      <c r="AU521" s="233" t="s">
        <v>79</v>
      </c>
      <c r="AV521" s="12" t="s">
        <v>79</v>
      </c>
      <c r="AW521" s="12" t="s">
        <v>34</v>
      </c>
      <c r="AX521" s="12" t="s">
        <v>70</v>
      </c>
      <c r="AY521" s="233" t="s">
        <v>159</v>
      </c>
    </row>
    <row r="522" s="14" customFormat="1">
      <c r="B522" s="248"/>
      <c r="D522" s="232" t="s">
        <v>249</v>
      </c>
      <c r="E522" s="249" t="s">
        <v>5</v>
      </c>
      <c r="F522" s="250" t="s">
        <v>947</v>
      </c>
      <c r="H522" s="249" t="s">
        <v>5</v>
      </c>
      <c r="I522" s="251"/>
      <c r="L522" s="248"/>
      <c r="M522" s="252"/>
      <c r="N522" s="253"/>
      <c r="O522" s="253"/>
      <c r="P522" s="253"/>
      <c r="Q522" s="253"/>
      <c r="R522" s="253"/>
      <c r="S522" s="253"/>
      <c r="T522" s="254"/>
      <c r="AT522" s="249" t="s">
        <v>249</v>
      </c>
      <c r="AU522" s="249" t="s">
        <v>79</v>
      </c>
      <c r="AV522" s="14" t="s">
        <v>77</v>
      </c>
      <c r="AW522" s="14" t="s">
        <v>34</v>
      </c>
      <c r="AX522" s="14" t="s">
        <v>70</v>
      </c>
      <c r="AY522" s="249" t="s">
        <v>159</v>
      </c>
    </row>
    <row r="523" s="12" customFormat="1">
      <c r="B523" s="231"/>
      <c r="D523" s="232" t="s">
        <v>249</v>
      </c>
      <c r="E523" s="233" t="s">
        <v>5</v>
      </c>
      <c r="F523" s="234" t="s">
        <v>77</v>
      </c>
      <c r="H523" s="235">
        <v>1</v>
      </c>
      <c r="I523" s="236"/>
      <c r="L523" s="231"/>
      <c r="M523" s="237"/>
      <c r="N523" s="238"/>
      <c r="O523" s="238"/>
      <c r="P523" s="238"/>
      <c r="Q523" s="238"/>
      <c r="R523" s="238"/>
      <c r="S523" s="238"/>
      <c r="T523" s="239"/>
      <c r="AT523" s="233" t="s">
        <v>249</v>
      </c>
      <c r="AU523" s="233" t="s">
        <v>79</v>
      </c>
      <c r="AV523" s="12" t="s">
        <v>79</v>
      </c>
      <c r="AW523" s="12" t="s">
        <v>34</v>
      </c>
      <c r="AX523" s="12" t="s">
        <v>70</v>
      </c>
      <c r="AY523" s="233" t="s">
        <v>159</v>
      </c>
    </row>
    <row r="524" s="14" customFormat="1">
      <c r="B524" s="248"/>
      <c r="D524" s="232" t="s">
        <v>249</v>
      </c>
      <c r="E524" s="249" t="s">
        <v>5</v>
      </c>
      <c r="F524" s="250" t="s">
        <v>948</v>
      </c>
      <c r="H524" s="249" t="s">
        <v>5</v>
      </c>
      <c r="I524" s="251"/>
      <c r="L524" s="248"/>
      <c r="M524" s="252"/>
      <c r="N524" s="253"/>
      <c r="O524" s="253"/>
      <c r="P524" s="253"/>
      <c r="Q524" s="253"/>
      <c r="R524" s="253"/>
      <c r="S524" s="253"/>
      <c r="T524" s="254"/>
      <c r="AT524" s="249" t="s">
        <v>249</v>
      </c>
      <c r="AU524" s="249" t="s">
        <v>79</v>
      </c>
      <c r="AV524" s="14" t="s">
        <v>77</v>
      </c>
      <c r="AW524" s="14" t="s">
        <v>34</v>
      </c>
      <c r="AX524" s="14" t="s">
        <v>70</v>
      </c>
      <c r="AY524" s="249" t="s">
        <v>159</v>
      </c>
    </row>
    <row r="525" s="12" customFormat="1">
      <c r="B525" s="231"/>
      <c r="D525" s="232" t="s">
        <v>249</v>
      </c>
      <c r="E525" s="233" t="s">
        <v>5</v>
      </c>
      <c r="F525" s="234" t="s">
        <v>802</v>
      </c>
      <c r="H525" s="235">
        <v>65</v>
      </c>
      <c r="I525" s="236"/>
      <c r="L525" s="231"/>
      <c r="M525" s="237"/>
      <c r="N525" s="238"/>
      <c r="O525" s="238"/>
      <c r="P525" s="238"/>
      <c r="Q525" s="238"/>
      <c r="R525" s="238"/>
      <c r="S525" s="238"/>
      <c r="T525" s="239"/>
      <c r="AT525" s="233" t="s">
        <v>249</v>
      </c>
      <c r="AU525" s="233" t="s">
        <v>79</v>
      </c>
      <c r="AV525" s="12" t="s">
        <v>79</v>
      </c>
      <c r="AW525" s="12" t="s">
        <v>34</v>
      </c>
      <c r="AX525" s="12" t="s">
        <v>70</v>
      </c>
      <c r="AY525" s="233" t="s">
        <v>159</v>
      </c>
    </row>
    <row r="526" s="14" customFormat="1">
      <c r="B526" s="248"/>
      <c r="D526" s="232" t="s">
        <v>249</v>
      </c>
      <c r="E526" s="249" t="s">
        <v>5</v>
      </c>
      <c r="F526" s="250" t="s">
        <v>949</v>
      </c>
      <c r="H526" s="249" t="s">
        <v>5</v>
      </c>
      <c r="I526" s="251"/>
      <c r="L526" s="248"/>
      <c r="M526" s="252"/>
      <c r="N526" s="253"/>
      <c r="O526" s="253"/>
      <c r="P526" s="253"/>
      <c r="Q526" s="253"/>
      <c r="R526" s="253"/>
      <c r="S526" s="253"/>
      <c r="T526" s="254"/>
      <c r="AT526" s="249" t="s">
        <v>249</v>
      </c>
      <c r="AU526" s="249" t="s">
        <v>79</v>
      </c>
      <c r="AV526" s="14" t="s">
        <v>77</v>
      </c>
      <c r="AW526" s="14" t="s">
        <v>34</v>
      </c>
      <c r="AX526" s="14" t="s">
        <v>70</v>
      </c>
      <c r="AY526" s="249" t="s">
        <v>159</v>
      </c>
    </row>
    <row r="527" s="12" customFormat="1">
      <c r="B527" s="231"/>
      <c r="D527" s="232" t="s">
        <v>249</v>
      </c>
      <c r="E527" s="233" t="s">
        <v>5</v>
      </c>
      <c r="F527" s="234" t="s">
        <v>950</v>
      </c>
      <c r="H527" s="235">
        <v>70</v>
      </c>
      <c r="I527" s="236"/>
      <c r="L527" s="231"/>
      <c r="M527" s="237"/>
      <c r="N527" s="238"/>
      <c r="O527" s="238"/>
      <c r="P527" s="238"/>
      <c r="Q527" s="238"/>
      <c r="R527" s="238"/>
      <c r="S527" s="238"/>
      <c r="T527" s="239"/>
      <c r="AT527" s="233" t="s">
        <v>249</v>
      </c>
      <c r="AU527" s="233" t="s">
        <v>79</v>
      </c>
      <c r="AV527" s="12" t="s">
        <v>79</v>
      </c>
      <c r="AW527" s="12" t="s">
        <v>34</v>
      </c>
      <c r="AX527" s="12" t="s">
        <v>70</v>
      </c>
      <c r="AY527" s="233" t="s">
        <v>159</v>
      </c>
    </row>
    <row r="528" s="14" customFormat="1">
      <c r="B528" s="248"/>
      <c r="D528" s="232" t="s">
        <v>249</v>
      </c>
      <c r="E528" s="249" t="s">
        <v>5</v>
      </c>
      <c r="F528" s="250" t="s">
        <v>951</v>
      </c>
      <c r="H528" s="249" t="s">
        <v>5</v>
      </c>
      <c r="I528" s="251"/>
      <c r="L528" s="248"/>
      <c r="M528" s="252"/>
      <c r="N528" s="253"/>
      <c r="O528" s="253"/>
      <c r="P528" s="253"/>
      <c r="Q528" s="253"/>
      <c r="R528" s="253"/>
      <c r="S528" s="253"/>
      <c r="T528" s="254"/>
      <c r="AT528" s="249" t="s">
        <v>249</v>
      </c>
      <c r="AU528" s="249" t="s">
        <v>79</v>
      </c>
      <c r="AV528" s="14" t="s">
        <v>77</v>
      </c>
      <c r="AW528" s="14" t="s">
        <v>34</v>
      </c>
      <c r="AX528" s="14" t="s">
        <v>70</v>
      </c>
      <c r="AY528" s="249" t="s">
        <v>159</v>
      </c>
    </row>
    <row r="529" s="12" customFormat="1">
      <c r="B529" s="231"/>
      <c r="D529" s="232" t="s">
        <v>249</v>
      </c>
      <c r="E529" s="233" t="s">
        <v>5</v>
      </c>
      <c r="F529" s="234" t="s">
        <v>952</v>
      </c>
      <c r="H529" s="235">
        <v>145</v>
      </c>
      <c r="I529" s="236"/>
      <c r="L529" s="231"/>
      <c r="M529" s="237"/>
      <c r="N529" s="238"/>
      <c r="O529" s="238"/>
      <c r="P529" s="238"/>
      <c r="Q529" s="238"/>
      <c r="R529" s="238"/>
      <c r="S529" s="238"/>
      <c r="T529" s="239"/>
      <c r="AT529" s="233" t="s">
        <v>249</v>
      </c>
      <c r="AU529" s="233" t="s">
        <v>79</v>
      </c>
      <c r="AV529" s="12" t="s">
        <v>79</v>
      </c>
      <c r="AW529" s="12" t="s">
        <v>34</v>
      </c>
      <c r="AX529" s="12" t="s">
        <v>70</v>
      </c>
      <c r="AY529" s="233" t="s">
        <v>159</v>
      </c>
    </row>
    <row r="530" s="14" customFormat="1">
      <c r="B530" s="248"/>
      <c r="D530" s="232" t="s">
        <v>249</v>
      </c>
      <c r="E530" s="249" t="s">
        <v>5</v>
      </c>
      <c r="F530" s="250" t="s">
        <v>953</v>
      </c>
      <c r="H530" s="249" t="s">
        <v>5</v>
      </c>
      <c r="I530" s="251"/>
      <c r="L530" s="248"/>
      <c r="M530" s="252"/>
      <c r="N530" s="253"/>
      <c r="O530" s="253"/>
      <c r="P530" s="253"/>
      <c r="Q530" s="253"/>
      <c r="R530" s="253"/>
      <c r="S530" s="253"/>
      <c r="T530" s="254"/>
      <c r="AT530" s="249" t="s">
        <v>249</v>
      </c>
      <c r="AU530" s="249" t="s">
        <v>79</v>
      </c>
      <c r="AV530" s="14" t="s">
        <v>77</v>
      </c>
      <c r="AW530" s="14" t="s">
        <v>34</v>
      </c>
      <c r="AX530" s="14" t="s">
        <v>70</v>
      </c>
      <c r="AY530" s="249" t="s">
        <v>159</v>
      </c>
    </row>
    <row r="531" s="12" customFormat="1">
      <c r="B531" s="231"/>
      <c r="D531" s="232" t="s">
        <v>249</v>
      </c>
      <c r="E531" s="233" t="s">
        <v>5</v>
      </c>
      <c r="F531" s="234" t="s">
        <v>954</v>
      </c>
      <c r="H531" s="235">
        <v>4</v>
      </c>
      <c r="I531" s="236"/>
      <c r="L531" s="231"/>
      <c r="M531" s="237"/>
      <c r="N531" s="238"/>
      <c r="O531" s="238"/>
      <c r="P531" s="238"/>
      <c r="Q531" s="238"/>
      <c r="R531" s="238"/>
      <c r="S531" s="238"/>
      <c r="T531" s="239"/>
      <c r="AT531" s="233" t="s">
        <v>249</v>
      </c>
      <c r="AU531" s="233" t="s">
        <v>79</v>
      </c>
      <c r="AV531" s="12" t="s">
        <v>79</v>
      </c>
      <c r="AW531" s="12" t="s">
        <v>34</v>
      </c>
      <c r="AX531" s="12" t="s">
        <v>70</v>
      </c>
      <c r="AY531" s="233" t="s">
        <v>159</v>
      </c>
    </row>
    <row r="532" s="13" customFormat="1">
      <c r="B532" s="240"/>
      <c r="D532" s="232" t="s">
        <v>249</v>
      </c>
      <c r="E532" s="241" t="s">
        <v>5</v>
      </c>
      <c r="F532" s="242" t="s">
        <v>251</v>
      </c>
      <c r="H532" s="243">
        <v>344</v>
      </c>
      <c r="I532" s="244"/>
      <c r="L532" s="240"/>
      <c r="M532" s="245"/>
      <c r="N532" s="246"/>
      <c r="O532" s="246"/>
      <c r="P532" s="246"/>
      <c r="Q532" s="246"/>
      <c r="R532" s="246"/>
      <c r="S532" s="246"/>
      <c r="T532" s="247"/>
      <c r="AT532" s="241" t="s">
        <v>249</v>
      </c>
      <c r="AU532" s="241" t="s">
        <v>79</v>
      </c>
      <c r="AV532" s="13" t="s">
        <v>175</v>
      </c>
      <c r="AW532" s="13" t="s">
        <v>34</v>
      </c>
      <c r="AX532" s="13" t="s">
        <v>77</v>
      </c>
      <c r="AY532" s="241" t="s">
        <v>159</v>
      </c>
    </row>
    <row r="533" s="1" customFormat="1" ht="16.5" customHeight="1">
      <c r="B533" s="213"/>
      <c r="C533" s="255" t="s">
        <v>955</v>
      </c>
      <c r="D533" s="255" t="s">
        <v>395</v>
      </c>
      <c r="E533" s="256" t="s">
        <v>956</v>
      </c>
      <c r="F533" s="257" t="s">
        <v>957</v>
      </c>
      <c r="G533" s="258" t="s">
        <v>398</v>
      </c>
      <c r="H533" s="259">
        <v>30.600000000000001</v>
      </c>
      <c r="I533" s="260"/>
      <c r="J533" s="261">
        <f>ROUND(I533*H533,2)</f>
        <v>0</v>
      </c>
      <c r="K533" s="257" t="s">
        <v>166</v>
      </c>
      <c r="L533" s="262"/>
      <c r="M533" s="263" t="s">
        <v>5</v>
      </c>
      <c r="N533" s="264" t="s">
        <v>41</v>
      </c>
      <c r="O533" s="48"/>
      <c r="P533" s="223">
        <f>O533*H533</f>
        <v>0</v>
      </c>
      <c r="Q533" s="223">
        <v>0.082100000000000006</v>
      </c>
      <c r="R533" s="223">
        <f>Q533*H533</f>
        <v>2.5122600000000004</v>
      </c>
      <c r="S533" s="223">
        <v>0</v>
      </c>
      <c r="T533" s="224">
        <f>S533*H533</f>
        <v>0</v>
      </c>
      <c r="AR533" s="25" t="s">
        <v>194</v>
      </c>
      <c r="AT533" s="25" t="s">
        <v>395</v>
      </c>
      <c r="AU533" s="25" t="s">
        <v>79</v>
      </c>
      <c r="AY533" s="25" t="s">
        <v>159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25" t="s">
        <v>77</v>
      </c>
      <c r="BK533" s="225">
        <f>ROUND(I533*H533,2)</f>
        <v>0</v>
      </c>
      <c r="BL533" s="25" t="s">
        <v>175</v>
      </c>
      <c r="BM533" s="25" t="s">
        <v>958</v>
      </c>
    </row>
    <row r="534" s="14" customFormat="1">
      <c r="B534" s="248"/>
      <c r="D534" s="232" t="s">
        <v>249</v>
      </c>
      <c r="E534" s="249" t="s">
        <v>5</v>
      </c>
      <c r="F534" s="250" t="s">
        <v>959</v>
      </c>
      <c r="H534" s="249" t="s">
        <v>5</v>
      </c>
      <c r="I534" s="251"/>
      <c r="L534" s="248"/>
      <c r="M534" s="252"/>
      <c r="N534" s="253"/>
      <c r="O534" s="253"/>
      <c r="P534" s="253"/>
      <c r="Q534" s="253"/>
      <c r="R534" s="253"/>
      <c r="S534" s="253"/>
      <c r="T534" s="254"/>
      <c r="AT534" s="249" t="s">
        <v>249</v>
      </c>
      <c r="AU534" s="249" t="s">
        <v>79</v>
      </c>
      <c r="AV534" s="14" t="s">
        <v>77</v>
      </c>
      <c r="AW534" s="14" t="s">
        <v>34</v>
      </c>
      <c r="AX534" s="14" t="s">
        <v>70</v>
      </c>
      <c r="AY534" s="249" t="s">
        <v>159</v>
      </c>
    </row>
    <row r="535" s="12" customFormat="1">
      <c r="B535" s="231"/>
      <c r="D535" s="232" t="s">
        <v>249</v>
      </c>
      <c r="E535" s="233" t="s">
        <v>5</v>
      </c>
      <c r="F535" s="234" t="s">
        <v>960</v>
      </c>
      <c r="H535" s="235">
        <v>30.600000000000001</v>
      </c>
      <c r="I535" s="236"/>
      <c r="L535" s="231"/>
      <c r="M535" s="237"/>
      <c r="N535" s="238"/>
      <c r="O535" s="238"/>
      <c r="P535" s="238"/>
      <c r="Q535" s="238"/>
      <c r="R535" s="238"/>
      <c r="S535" s="238"/>
      <c r="T535" s="239"/>
      <c r="AT535" s="233" t="s">
        <v>249</v>
      </c>
      <c r="AU535" s="233" t="s">
        <v>79</v>
      </c>
      <c r="AV535" s="12" t="s">
        <v>79</v>
      </c>
      <c r="AW535" s="12" t="s">
        <v>34</v>
      </c>
      <c r="AX535" s="12" t="s">
        <v>70</v>
      </c>
      <c r="AY535" s="233" t="s">
        <v>159</v>
      </c>
    </row>
    <row r="536" s="13" customFormat="1">
      <c r="B536" s="240"/>
      <c r="D536" s="232" t="s">
        <v>249</v>
      </c>
      <c r="E536" s="241" t="s">
        <v>5</v>
      </c>
      <c r="F536" s="242" t="s">
        <v>251</v>
      </c>
      <c r="H536" s="243">
        <v>30.600000000000001</v>
      </c>
      <c r="I536" s="244"/>
      <c r="L536" s="240"/>
      <c r="M536" s="245"/>
      <c r="N536" s="246"/>
      <c r="O536" s="246"/>
      <c r="P536" s="246"/>
      <c r="Q536" s="246"/>
      <c r="R536" s="246"/>
      <c r="S536" s="246"/>
      <c r="T536" s="247"/>
      <c r="AT536" s="241" t="s">
        <v>249</v>
      </c>
      <c r="AU536" s="241" t="s">
        <v>79</v>
      </c>
      <c r="AV536" s="13" t="s">
        <v>175</v>
      </c>
      <c r="AW536" s="13" t="s">
        <v>34</v>
      </c>
      <c r="AX536" s="13" t="s">
        <v>77</v>
      </c>
      <c r="AY536" s="241" t="s">
        <v>159</v>
      </c>
    </row>
    <row r="537" s="1" customFormat="1" ht="16.5" customHeight="1">
      <c r="B537" s="213"/>
      <c r="C537" s="255" t="s">
        <v>961</v>
      </c>
      <c r="D537" s="255" t="s">
        <v>395</v>
      </c>
      <c r="E537" s="256" t="s">
        <v>962</v>
      </c>
      <c r="F537" s="257" t="s">
        <v>963</v>
      </c>
      <c r="G537" s="258" t="s">
        <v>398</v>
      </c>
      <c r="H537" s="259">
        <v>4.0800000000000001</v>
      </c>
      <c r="I537" s="260"/>
      <c r="J537" s="261">
        <f>ROUND(I537*H537,2)</f>
        <v>0</v>
      </c>
      <c r="K537" s="257" t="s">
        <v>166</v>
      </c>
      <c r="L537" s="262"/>
      <c r="M537" s="263" t="s">
        <v>5</v>
      </c>
      <c r="N537" s="264" t="s">
        <v>41</v>
      </c>
      <c r="O537" s="48"/>
      <c r="P537" s="223">
        <f>O537*H537</f>
        <v>0</v>
      </c>
      <c r="Q537" s="223">
        <v>0.058500000000000003</v>
      </c>
      <c r="R537" s="223">
        <f>Q537*H537</f>
        <v>0.23868000000000003</v>
      </c>
      <c r="S537" s="223">
        <v>0</v>
      </c>
      <c r="T537" s="224">
        <f>S537*H537</f>
        <v>0</v>
      </c>
      <c r="AR537" s="25" t="s">
        <v>194</v>
      </c>
      <c r="AT537" s="25" t="s">
        <v>395</v>
      </c>
      <c r="AU537" s="25" t="s">
        <v>79</v>
      </c>
      <c r="AY537" s="25" t="s">
        <v>159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25" t="s">
        <v>77</v>
      </c>
      <c r="BK537" s="225">
        <f>ROUND(I537*H537,2)</f>
        <v>0</v>
      </c>
      <c r="BL537" s="25" t="s">
        <v>175</v>
      </c>
      <c r="BM537" s="25" t="s">
        <v>964</v>
      </c>
    </row>
    <row r="538" s="14" customFormat="1">
      <c r="B538" s="248"/>
      <c r="D538" s="232" t="s">
        <v>249</v>
      </c>
      <c r="E538" s="249" t="s">
        <v>5</v>
      </c>
      <c r="F538" s="250" t="s">
        <v>959</v>
      </c>
      <c r="H538" s="249" t="s">
        <v>5</v>
      </c>
      <c r="I538" s="251"/>
      <c r="L538" s="248"/>
      <c r="M538" s="252"/>
      <c r="N538" s="253"/>
      <c r="O538" s="253"/>
      <c r="P538" s="253"/>
      <c r="Q538" s="253"/>
      <c r="R538" s="253"/>
      <c r="S538" s="253"/>
      <c r="T538" s="254"/>
      <c r="AT538" s="249" t="s">
        <v>249</v>
      </c>
      <c r="AU538" s="249" t="s">
        <v>79</v>
      </c>
      <c r="AV538" s="14" t="s">
        <v>77</v>
      </c>
      <c r="AW538" s="14" t="s">
        <v>34</v>
      </c>
      <c r="AX538" s="14" t="s">
        <v>70</v>
      </c>
      <c r="AY538" s="249" t="s">
        <v>159</v>
      </c>
    </row>
    <row r="539" s="12" customFormat="1">
      <c r="B539" s="231"/>
      <c r="D539" s="232" t="s">
        <v>249</v>
      </c>
      <c r="E539" s="233" t="s">
        <v>5</v>
      </c>
      <c r="F539" s="234" t="s">
        <v>965</v>
      </c>
      <c r="H539" s="235">
        <v>4.0800000000000001</v>
      </c>
      <c r="I539" s="236"/>
      <c r="L539" s="231"/>
      <c r="M539" s="237"/>
      <c r="N539" s="238"/>
      <c r="O539" s="238"/>
      <c r="P539" s="238"/>
      <c r="Q539" s="238"/>
      <c r="R539" s="238"/>
      <c r="S539" s="238"/>
      <c r="T539" s="239"/>
      <c r="AT539" s="233" t="s">
        <v>249</v>
      </c>
      <c r="AU539" s="233" t="s">
        <v>79</v>
      </c>
      <c r="AV539" s="12" t="s">
        <v>79</v>
      </c>
      <c r="AW539" s="12" t="s">
        <v>34</v>
      </c>
      <c r="AX539" s="12" t="s">
        <v>70</v>
      </c>
      <c r="AY539" s="233" t="s">
        <v>159</v>
      </c>
    </row>
    <row r="540" s="13" customFormat="1">
      <c r="B540" s="240"/>
      <c r="D540" s="232" t="s">
        <v>249</v>
      </c>
      <c r="E540" s="241" t="s">
        <v>5</v>
      </c>
      <c r="F540" s="242" t="s">
        <v>251</v>
      </c>
      <c r="H540" s="243">
        <v>4.0800000000000001</v>
      </c>
      <c r="I540" s="244"/>
      <c r="L540" s="240"/>
      <c r="M540" s="245"/>
      <c r="N540" s="246"/>
      <c r="O540" s="246"/>
      <c r="P540" s="246"/>
      <c r="Q540" s="246"/>
      <c r="R540" s="246"/>
      <c r="S540" s="246"/>
      <c r="T540" s="247"/>
      <c r="AT540" s="241" t="s">
        <v>249</v>
      </c>
      <c r="AU540" s="241" t="s">
        <v>79</v>
      </c>
      <c r="AV540" s="13" t="s">
        <v>175</v>
      </c>
      <c r="AW540" s="13" t="s">
        <v>34</v>
      </c>
      <c r="AX540" s="13" t="s">
        <v>77</v>
      </c>
      <c r="AY540" s="241" t="s">
        <v>159</v>
      </c>
    </row>
    <row r="541" s="1" customFormat="1" ht="25.5" customHeight="1">
      <c r="B541" s="213"/>
      <c r="C541" s="255" t="s">
        <v>966</v>
      </c>
      <c r="D541" s="255" t="s">
        <v>395</v>
      </c>
      <c r="E541" s="256" t="s">
        <v>967</v>
      </c>
      <c r="F541" s="257" t="s">
        <v>968</v>
      </c>
      <c r="G541" s="258" t="s">
        <v>398</v>
      </c>
      <c r="H541" s="259">
        <v>285.60000000000002</v>
      </c>
      <c r="I541" s="260"/>
      <c r="J541" s="261">
        <f>ROUND(I541*H541,2)</f>
        <v>0</v>
      </c>
      <c r="K541" s="257" t="s">
        <v>166</v>
      </c>
      <c r="L541" s="262"/>
      <c r="M541" s="263" t="s">
        <v>5</v>
      </c>
      <c r="N541" s="264" t="s">
        <v>41</v>
      </c>
      <c r="O541" s="48"/>
      <c r="P541" s="223">
        <f>O541*H541</f>
        <v>0</v>
      </c>
      <c r="Q541" s="223">
        <v>0.053999999999999999</v>
      </c>
      <c r="R541" s="223">
        <f>Q541*H541</f>
        <v>15.422400000000001</v>
      </c>
      <c r="S541" s="223">
        <v>0</v>
      </c>
      <c r="T541" s="224">
        <f>S541*H541</f>
        <v>0</v>
      </c>
      <c r="AR541" s="25" t="s">
        <v>194</v>
      </c>
      <c r="AT541" s="25" t="s">
        <v>395</v>
      </c>
      <c r="AU541" s="25" t="s">
        <v>79</v>
      </c>
      <c r="AY541" s="25" t="s">
        <v>159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25" t="s">
        <v>77</v>
      </c>
      <c r="BK541" s="225">
        <f>ROUND(I541*H541,2)</f>
        <v>0</v>
      </c>
      <c r="BL541" s="25" t="s">
        <v>175</v>
      </c>
      <c r="BM541" s="25" t="s">
        <v>969</v>
      </c>
    </row>
    <row r="542" s="12" customFormat="1">
      <c r="B542" s="231"/>
      <c r="D542" s="232" t="s">
        <v>249</v>
      </c>
      <c r="E542" s="233" t="s">
        <v>5</v>
      </c>
      <c r="F542" s="234" t="s">
        <v>970</v>
      </c>
      <c r="H542" s="235">
        <v>285.60000000000002</v>
      </c>
      <c r="I542" s="236"/>
      <c r="L542" s="231"/>
      <c r="M542" s="237"/>
      <c r="N542" s="238"/>
      <c r="O542" s="238"/>
      <c r="P542" s="238"/>
      <c r="Q542" s="238"/>
      <c r="R542" s="238"/>
      <c r="S542" s="238"/>
      <c r="T542" s="239"/>
      <c r="AT542" s="233" t="s">
        <v>249</v>
      </c>
      <c r="AU542" s="233" t="s">
        <v>79</v>
      </c>
      <c r="AV542" s="12" t="s">
        <v>79</v>
      </c>
      <c r="AW542" s="12" t="s">
        <v>34</v>
      </c>
      <c r="AX542" s="12" t="s">
        <v>70</v>
      </c>
      <c r="AY542" s="233" t="s">
        <v>159</v>
      </c>
    </row>
    <row r="543" s="13" customFormat="1">
      <c r="B543" s="240"/>
      <c r="D543" s="232" t="s">
        <v>249</v>
      </c>
      <c r="E543" s="241" t="s">
        <v>5</v>
      </c>
      <c r="F543" s="242" t="s">
        <v>251</v>
      </c>
      <c r="H543" s="243">
        <v>285.60000000000002</v>
      </c>
      <c r="I543" s="244"/>
      <c r="L543" s="240"/>
      <c r="M543" s="245"/>
      <c r="N543" s="246"/>
      <c r="O543" s="246"/>
      <c r="P543" s="246"/>
      <c r="Q543" s="246"/>
      <c r="R543" s="246"/>
      <c r="S543" s="246"/>
      <c r="T543" s="247"/>
      <c r="AT543" s="241" t="s">
        <v>249</v>
      </c>
      <c r="AU543" s="241" t="s">
        <v>79</v>
      </c>
      <c r="AV543" s="13" t="s">
        <v>175</v>
      </c>
      <c r="AW543" s="13" t="s">
        <v>34</v>
      </c>
      <c r="AX543" s="13" t="s">
        <v>77</v>
      </c>
      <c r="AY543" s="241" t="s">
        <v>159</v>
      </c>
    </row>
    <row r="544" s="1" customFormat="1" ht="16.5" customHeight="1">
      <c r="B544" s="213"/>
      <c r="C544" s="255" t="s">
        <v>971</v>
      </c>
      <c r="D544" s="255" t="s">
        <v>395</v>
      </c>
      <c r="E544" s="256" t="s">
        <v>972</v>
      </c>
      <c r="F544" s="257" t="s">
        <v>973</v>
      </c>
      <c r="G544" s="258" t="s">
        <v>398</v>
      </c>
      <c r="H544" s="259">
        <v>4.0800000000000001</v>
      </c>
      <c r="I544" s="260"/>
      <c r="J544" s="261">
        <f>ROUND(I544*H544,2)</f>
        <v>0</v>
      </c>
      <c r="K544" s="257" t="s">
        <v>5</v>
      </c>
      <c r="L544" s="262"/>
      <c r="M544" s="263" t="s">
        <v>5</v>
      </c>
      <c r="N544" s="264" t="s">
        <v>41</v>
      </c>
      <c r="O544" s="48"/>
      <c r="P544" s="223">
        <f>O544*H544</f>
        <v>0</v>
      </c>
      <c r="Q544" s="223">
        <v>0.068000000000000005</v>
      </c>
      <c r="R544" s="223">
        <f>Q544*H544</f>
        <v>0.27744000000000002</v>
      </c>
      <c r="S544" s="223">
        <v>0</v>
      </c>
      <c r="T544" s="224">
        <f>S544*H544</f>
        <v>0</v>
      </c>
      <c r="AR544" s="25" t="s">
        <v>194</v>
      </c>
      <c r="AT544" s="25" t="s">
        <v>395</v>
      </c>
      <c r="AU544" s="25" t="s">
        <v>79</v>
      </c>
      <c r="AY544" s="25" t="s">
        <v>159</v>
      </c>
      <c r="BE544" s="225">
        <f>IF(N544="základní",J544,0)</f>
        <v>0</v>
      </c>
      <c r="BF544" s="225">
        <f>IF(N544="snížená",J544,0)</f>
        <v>0</v>
      </c>
      <c r="BG544" s="225">
        <f>IF(N544="zákl. přenesená",J544,0)</f>
        <v>0</v>
      </c>
      <c r="BH544" s="225">
        <f>IF(N544="sníž. přenesená",J544,0)</f>
        <v>0</v>
      </c>
      <c r="BI544" s="225">
        <f>IF(N544="nulová",J544,0)</f>
        <v>0</v>
      </c>
      <c r="BJ544" s="25" t="s">
        <v>77</v>
      </c>
      <c r="BK544" s="225">
        <f>ROUND(I544*H544,2)</f>
        <v>0</v>
      </c>
      <c r="BL544" s="25" t="s">
        <v>175</v>
      </c>
      <c r="BM544" s="25" t="s">
        <v>974</v>
      </c>
    </row>
    <row r="545" s="14" customFormat="1">
      <c r="B545" s="248"/>
      <c r="D545" s="232" t="s">
        <v>249</v>
      </c>
      <c r="E545" s="249" t="s">
        <v>5</v>
      </c>
      <c r="F545" s="250" t="s">
        <v>959</v>
      </c>
      <c r="H545" s="249" t="s">
        <v>5</v>
      </c>
      <c r="I545" s="251"/>
      <c r="L545" s="248"/>
      <c r="M545" s="252"/>
      <c r="N545" s="253"/>
      <c r="O545" s="253"/>
      <c r="P545" s="253"/>
      <c r="Q545" s="253"/>
      <c r="R545" s="253"/>
      <c r="S545" s="253"/>
      <c r="T545" s="254"/>
      <c r="AT545" s="249" t="s">
        <v>249</v>
      </c>
      <c r="AU545" s="249" t="s">
        <v>79</v>
      </c>
      <c r="AV545" s="14" t="s">
        <v>77</v>
      </c>
      <c r="AW545" s="14" t="s">
        <v>34</v>
      </c>
      <c r="AX545" s="14" t="s">
        <v>70</v>
      </c>
      <c r="AY545" s="249" t="s">
        <v>159</v>
      </c>
    </row>
    <row r="546" s="12" customFormat="1">
      <c r="B546" s="231"/>
      <c r="D546" s="232" t="s">
        <v>249</v>
      </c>
      <c r="E546" s="233" t="s">
        <v>5</v>
      </c>
      <c r="F546" s="234" t="s">
        <v>965</v>
      </c>
      <c r="H546" s="235">
        <v>4.0800000000000001</v>
      </c>
      <c r="I546" s="236"/>
      <c r="L546" s="231"/>
      <c r="M546" s="237"/>
      <c r="N546" s="238"/>
      <c r="O546" s="238"/>
      <c r="P546" s="238"/>
      <c r="Q546" s="238"/>
      <c r="R546" s="238"/>
      <c r="S546" s="238"/>
      <c r="T546" s="239"/>
      <c r="AT546" s="233" t="s">
        <v>249</v>
      </c>
      <c r="AU546" s="233" t="s">
        <v>79</v>
      </c>
      <c r="AV546" s="12" t="s">
        <v>79</v>
      </c>
      <c r="AW546" s="12" t="s">
        <v>34</v>
      </c>
      <c r="AX546" s="12" t="s">
        <v>70</v>
      </c>
      <c r="AY546" s="233" t="s">
        <v>159</v>
      </c>
    </row>
    <row r="547" s="13" customFormat="1">
      <c r="B547" s="240"/>
      <c r="D547" s="232" t="s">
        <v>249</v>
      </c>
      <c r="E547" s="241" t="s">
        <v>5</v>
      </c>
      <c r="F547" s="242" t="s">
        <v>251</v>
      </c>
      <c r="H547" s="243">
        <v>4.0800000000000001</v>
      </c>
      <c r="I547" s="244"/>
      <c r="L547" s="240"/>
      <c r="M547" s="245"/>
      <c r="N547" s="246"/>
      <c r="O547" s="246"/>
      <c r="P547" s="246"/>
      <c r="Q547" s="246"/>
      <c r="R547" s="246"/>
      <c r="S547" s="246"/>
      <c r="T547" s="247"/>
      <c r="AT547" s="241" t="s">
        <v>249</v>
      </c>
      <c r="AU547" s="241" t="s">
        <v>79</v>
      </c>
      <c r="AV547" s="13" t="s">
        <v>175</v>
      </c>
      <c r="AW547" s="13" t="s">
        <v>34</v>
      </c>
      <c r="AX547" s="13" t="s">
        <v>77</v>
      </c>
      <c r="AY547" s="241" t="s">
        <v>159</v>
      </c>
    </row>
    <row r="548" s="1" customFormat="1" ht="16.5" customHeight="1">
      <c r="B548" s="213"/>
      <c r="C548" s="255" t="s">
        <v>975</v>
      </c>
      <c r="D548" s="255" t="s">
        <v>395</v>
      </c>
      <c r="E548" s="256" t="s">
        <v>976</v>
      </c>
      <c r="F548" s="257" t="s">
        <v>977</v>
      </c>
      <c r="G548" s="258" t="s">
        <v>398</v>
      </c>
      <c r="H548" s="259">
        <v>27.539999999999999</v>
      </c>
      <c r="I548" s="260"/>
      <c r="J548" s="261">
        <f>ROUND(I548*H548,2)</f>
        <v>0</v>
      </c>
      <c r="K548" s="257" t="s">
        <v>166</v>
      </c>
      <c r="L548" s="262"/>
      <c r="M548" s="263" t="s">
        <v>5</v>
      </c>
      <c r="N548" s="264" t="s">
        <v>41</v>
      </c>
      <c r="O548" s="48"/>
      <c r="P548" s="223">
        <f>O548*H548</f>
        <v>0</v>
      </c>
      <c r="Q548" s="223">
        <v>0.048300000000000003</v>
      </c>
      <c r="R548" s="223">
        <f>Q548*H548</f>
        <v>1.330182</v>
      </c>
      <c r="S548" s="223">
        <v>0</v>
      </c>
      <c r="T548" s="224">
        <f>S548*H548</f>
        <v>0</v>
      </c>
      <c r="AR548" s="25" t="s">
        <v>194</v>
      </c>
      <c r="AT548" s="25" t="s">
        <v>395</v>
      </c>
      <c r="AU548" s="25" t="s">
        <v>79</v>
      </c>
      <c r="AY548" s="25" t="s">
        <v>159</v>
      </c>
      <c r="BE548" s="225">
        <f>IF(N548="základní",J548,0)</f>
        <v>0</v>
      </c>
      <c r="BF548" s="225">
        <f>IF(N548="snížená",J548,0)</f>
        <v>0</v>
      </c>
      <c r="BG548" s="225">
        <f>IF(N548="zákl. přenesená",J548,0)</f>
        <v>0</v>
      </c>
      <c r="BH548" s="225">
        <f>IF(N548="sníž. přenesená",J548,0)</f>
        <v>0</v>
      </c>
      <c r="BI548" s="225">
        <f>IF(N548="nulová",J548,0)</f>
        <v>0</v>
      </c>
      <c r="BJ548" s="25" t="s">
        <v>77</v>
      </c>
      <c r="BK548" s="225">
        <f>ROUND(I548*H548,2)</f>
        <v>0</v>
      </c>
      <c r="BL548" s="25" t="s">
        <v>175</v>
      </c>
      <c r="BM548" s="25" t="s">
        <v>978</v>
      </c>
    </row>
    <row r="549" s="12" customFormat="1">
      <c r="B549" s="231"/>
      <c r="D549" s="232" t="s">
        <v>249</v>
      </c>
      <c r="E549" s="233" t="s">
        <v>5</v>
      </c>
      <c r="F549" s="234" t="s">
        <v>979</v>
      </c>
      <c r="H549" s="235">
        <v>27.539999999999999</v>
      </c>
      <c r="I549" s="236"/>
      <c r="L549" s="231"/>
      <c r="M549" s="237"/>
      <c r="N549" s="238"/>
      <c r="O549" s="238"/>
      <c r="P549" s="238"/>
      <c r="Q549" s="238"/>
      <c r="R549" s="238"/>
      <c r="S549" s="238"/>
      <c r="T549" s="239"/>
      <c r="AT549" s="233" t="s">
        <v>249</v>
      </c>
      <c r="AU549" s="233" t="s">
        <v>79</v>
      </c>
      <c r="AV549" s="12" t="s">
        <v>79</v>
      </c>
      <c r="AW549" s="12" t="s">
        <v>34</v>
      </c>
      <c r="AX549" s="12" t="s">
        <v>70</v>
      </c>
      <c r="AY549" s="233" t="s">
        <v>159</v>
      </c>
    </row>
    <row r="550" s="13" customFormat="1">
      <c r="B550" s="240"/>
      <c r="D550" s="232" t="s">
        <v>249</v>
      </c>
      <c r="E550" s="241" t="s">
        <v>5</v>
      </c>
      <c r="F550" s="242" t="s">
        <v>251</v>
      </c>
      <c r="H550" s="243">
        <v>27.539999999999999</v>
      </c>
      <c r="I550" s="244"/>
      <c r="L550" s="240"/>
      <c r="M550" s="245"/>
      <c r="N550" s="246"/>
      <c r="O550" s="246"/>
      <c r="P550" s="246"/>
      <c r="Q550" s="246"/>
      <c r="R550" s="246"/>
      <c r="S550" s="246"/>
      <c r="T550" s="247"/>
      <c r="AT550" s="241" t="s">
        <v>249</v>
      </c>
      <c r="AU550" s="241" t="s">
        <v>79</v>
      </c>
      <c r="AV550" s="13" t="s">
        <v>175</v>
      </c>
      <c r="AW550" s="13" t="s">
        <v>34</v>
      </c>
      <c r="AX550" s="13" t="s">
        <v>77</v>
      </c>
      <c r="AY550" s="241" t="s">
        <v>159</v>
      </c>
    </row>
    <row r="551" s="1" customFormat="1" ht="25.5" customHeight="1">
      <c r="B551" s="213"/>
      <c r="C551" s="214" t="s">
        <v>980</v>
      </c>
      <c r="D551" s="214" t="s">
        <v>162</v>
      </c>
      <c r="E551" s="215" t="s">
        <v>981</v>
      </c>
      <c r="F551" s="216" t="s">
        <v>982</v>
      </c>
      <c r="G551" s="217" t="s">
        <v>404</v>
      </c>
      <c r="H551" s="218">
        <v>134</v>
      </c>
      <c r="I551" s="219"/>
      <c r="J551" s="220">
        <f>ROUND(I551*H551,2)</f>
        <v>0</v>
      </c>
      <c r="K551" s="216" t="s">
        <v>166</v>
      </c>
      <c r="L551" s="47"/>
      <c r="M551" s="221" t="s">
        <v>5</v>
      </c>
      <c r="N551" s="222" t="s">
        <v>41</v>
      </c>
      <c r="O551" s="48"/>
      <c r="P551" s="223">
        <f>O551*H551</f>
        <v>0</v>
      </c>
      <c r="Q551" s="223">
        <v>0</v>
      </c>
      <c r="R551" s="223">
        <f>Q551*H551</f>
        <v>0</v>
      </c>
      <c r="S551" s="223">
        <v>0</v>
      </c>
      <c r="T551" s="224">
        <f>S551*H551</f>
        <v>0</v>
      </c>
      <c r="AR551" s="25" t="s">
        <v>175</v>
      </c>
      <c r="AT551" s="25" t="s">
        <v>162</v>
      </c>
      <c r="AU551" s="25" t="s">
        <v>79</v>
      </c>
      <c r="AY551" s="25" t="s">
        <v>159</v>
      </c>
      <c r="BE551" s="225">
        <f>IF(N551="základní",J551,0)</f>
        <v>0</v>
      </c>
      <c r="BF551" s="225">
        <f>IF(N551="snížená",J551,0)</f>
        <v>0</v>
      </c>
      <c r="BG551" s="225">
        <f>IF(N551="zákl. přenesená",J551,0)</f>
        <v>0</v>
      </c>
      <c r="BH551" s="225">
        <f>IF(N551="sníž. přenesená",J551,0)</f>
        <v>0</v>
      </c>
      <c r="BI551" s="225">
        <f>IF(N551="nulová",J551,0)</f>
        <v>0</v>
      </c>
      <c r="BJ551" s="25" t="s">
        <v>77</v>
      </c>
      <c r="BK551" s="225">
        <f>ROUND(I551*H551,2)</f>
        <v>0</v>
      </c>
      <c r="BL551" s="25" t="s">
        <v>175</v>
      </c>
      <c r="BM551" s="25" t="s">
        <v>983</v>
      </c>
    </row>
    <row r="552" s="14" customFormat="1">
      <c r="B552" s="248"/>
      <c r="D552" s="232" t="s">
        <v>249</v>
      </c>
      <c r="E552" s="249" t="s">
        <v>5</v>
      </c>
      <c r="F552" s="250" t="s">
        <v>984</v>
      </c>
      <c r="H552" s="249" t="s">
        <v>5</v>
      </c>
      <c r="I552" s="251"/>
      <c r="L552" s="248"/>
      <c r="M552" s="252"/>
      <c r="N552" s="253"/>
      <c r="O552" s="253"/>
      <c r="P552" s="253"/>
      <c r="Q552" s="253"/>
      <c r="R552" s="253"/>
      <c r="S552" s="253"/>
      <c r="T552" s="254"/>
      <c r="AT552" s="249" t="s">
        <v>249</v>
      </c>
      <c r="AU552" s="249" t="s">
        <v>79</v>
      </c>
      <c r="AV552" s="14" t="s">
        <v>77</v>
      </c>
      <c r="AW552" s="14" t="s">
        <v>34</v>
      </c>
      <c r="AX552" s="14" t="s">
        <v>70</v>
      </c>
      <c r="AY552" s="249" t="s">
        <v>159</v>
      </c>
    </row>
    <row r="553" s="12" customFormat="1">
      <c r="B553" s="231"/>
      <c r="D553" s="232" t="s">
        <v>249</v>
      </c>
      <c r="E553" s="233" t="s">
        <v>5</v>
      </c>
      <c r="F553" s="234" t="s">
        <v>985</v>
      </c>
      <c r="H553" s="235">
        <v>134</v>
      </c>
      <c r="I553" s="236"/>
      <c r="L553" s="231"/>
      <c r="M553" s="237"/>
      <c r="N553" s="238"/>
      <c r="O553" s="238"/>
      <c r="P553" s="238"/>
      <c r="Q553" s="238"/>
      <c r="R553" s="238"/>
      <c r="S553" s="238"/>
      <c r="T553" s="239"/>
      <c r="AT553" s="233" t="s">
        <v>249</v>
      </c>
      <c r="AU553" s="233" t="s">
        <v>79</v>
      </c>
      <c r="AV553" s="12" t="s">
        <v>79</v>
      </c>
      <c r="AW553" s="12" t="s">
        <v>34</v>
      </c>
      <c r="AX553" s="12" t="s">
        <v>70</v>
      </c>
      <c r="AY553" s="233" t="s">
        <v>159</v>
      </c>
    </row>
    <row r="554" s="13" customFormat="1">
      <c r="B554" s="240"/>
      <c r="D554" s="232" t="s">
        <v>249</v>
      </c>
      <c r="E554" s="241" t="s">
        <v>5</v>
      </c>
      <c r="F554" s="242" t="s">
        <v>251</v>
      </c>
      <c r="H554" s="243">
        <v>134</v>
      </c>
      <c r="I554" s="244"/>
      <c r="L554" s="240"/>
      <c r="M554" s="245"/>
      <c r="N554" s="246"/>
      <c r="O554" s="246"/>
      <c r="P554" s="246"/>
      <c r="Q554" s="246"/>
      <c r="R554" s="246"/>
      <c r="S554" s="246"/>
      <c r="T554" s="247"/>
      <c r="AT554" s="241" t="s">
        <v>249</v>
      </c>
      <c r="AU554" s="241" t="s">
        <v>79</v>
      </c>
      <c r="AV554" s="13" t="s">
        <v>175</v>
      </c>
      <c r="AW554" s="13" t="s">
        <v>34</v>
      </c>
      <c r="AX554" s="13" t="s">
        <v>77</v>
      </c>
      <c r="AY554" s="241" t="s">
        <v>159</v>
      </c>
    </row>
    <row r="555" s="1" customFormat="1" ht="38.25" customHeight="1">
      <c r="B555" s="213"/>
      <c r="C555" s="214" t="s">
        <v>986</v>
      </c>
      <c r="D555" s="214" t="s">
        <v>162</v>
      </c>
      <c r="E555" s="215" t="s">
        <v>987</v>
      </c>
      <c r="F555" s="216" t="s">
        <v>988</v>
      </c>
      <c r="G555" s="217" t="s">
        <v>404</v>
      </c>
      <c r="H555" s="218">
        <v>134</v>
      </c>
      <c r="I555" s="219"/>
      <c r="J555" s="220">
        <f>ROUND(I555*H555,2)</f>
        <v>0</v>
      </c>
      <c r="K555" s="216" t="s">
        <v>166</v>
      </c>
      <c r="L555" s="47"/>
      <c r="M555" s="221" t="s">
        <v>5</v>
      </c>
      <c r="N555" s="222" t="s">
        <v>41</v>
      </c>
      <c r="O555" s="48"/>
      <c r="P555" s="223">
        <f>O555*H555</f>
        <v>0</v>
      </c>
      <c r="Q555" s="223">
        <v>0.00022000000000000001</v>
      </c>
      <c r="R555" s="223">
        <f>Q555*H555</f>
        <v>0.029480000000000003</v>
      </c>
      <c r="S555" s="223">
        <v>0</v>
      </c>
      <c r="T555" s="224">
        <f>S555*H555</f>
        <v>0</v>
      </c>
      <c r="AR555" s="25" t="s">
        <v>175</v>
      </c>
      <c r="AT555" s="25" t="s">
        <v>162</v>
      </c>
      <c r="AU555" s="25" t="s">
        <v>79</v>
      </c>
      <c r="AY555" s="25" t="s">
        <v>159</v>
      </c>
      <c r="BE555" s="225">
        <f>IF(N555="základní",J555,0)</f>
        <v>0</v>
      </c>
      <c r="BF555" s="225">
        <f>IF(N555="snížená",J555,0)</f>
        <v>0</v>
      </c>
      <c r="BG555" s="225">
        <f>IF(N555="zákl. přenesená",J555,0)</f>
        <v>0</v>
      </c>
      <c r="BH555" s="225">
        <f>IF(N555="sníž. přenesená",J555,0)</f>
        <v>0</v>
      </c>
      <c r="BI555" s="225">
        <f>IF(N555="nulová",J555,0)</f>
        <v>0</v>
      </c>
      <c r="BJ555" s="25" t="s">
        <v>77</v>
      </c>
      <c r="BK555" s="225">
        <f>ROUND(I555*H555,2)</f>
        <v>0</v>
      </c>
      <c r="BL555" s="25" t="s">
        <v>175</v>
      </c>
      <c r="BM555" s="25" t="s">
        <v>989</v>
      </c>
    </row>
    <row r="556" s="14" customFormat="1">
      <c r="B556" s="248"/>
      <c r="D556" s="232" t="s">
        <v>249</v>
      </c>
      <c r="E556" s="249" t="s">
        <v>5</v>
      </c>
      <c r="F556" s="250" t="s">
        <v>984</v>
      </c>
      <c r="H556" s="249" t="s">
        <v>5</v>
      </c>
      <c r="I556" s="251"/>
      <c r="L556" s="248"/>
      <c r="M556" s="252"/>
      <c r="N556" s="253"/>
      <c r="O556" s="253"/>
      <c r="P556" s="253"/>
      <c r="Q556" s="253"/>
      <c r="R556" s="253"/>
      <c r="S556" s="253"/>
      <c r="T556" s="254"/>
      <c r="AT556" s="249" t="s">
        <v>249</v>
      </c>
      <c r="AU556" s="249" t="s">
        <v>79</v>
      </c>
      <c r="AV556" s="14" t="s">
        <v>77</v>
      </c>
      <c r="AW556" s="14" t="s">
        <v>34</v>
      </c>
      <c r="AX556" s="14" t="s">
        <v>70</v>
      </c>
      <c r="AY556" s="249" t="s">
        <v>159</v>
      </c>
    </row>
    <row r="557" s="12" customFormat="1">
      <c r="B557" s="231"/>
      <c r="D557" s="232" t="s">
        <v>249</v>
      </c>
      <c r="E557" s="233" t="s">
        <v>5</v>
      </c>
      <c r="F557" s="234" t="s">
        <v>985</v>
      </c>
      <c r="H557" s="235">
        <v>134</v>
      </c>
      <c r="I557" s="236"/>
      <c r="L557" s="231"/>
      <c r="M557" s="237"/>
      <c r="N557" s="238"/>
      <c r="O557" s="238"/>
      <c r="P557" s="238"/>
      <c r="Q557" s="238"/>
      <c r="R557" s="238"/>
      <c r="S557" s="238"/>
      <c r="T557" s="239"/>
      <c r="AT557" s="233" t="s">
        <v>249</v>
      </c>
      <c r="AU557" s="233" t="s">
        <v>79</v>
      </c>
      <c r="AV557" s="12" t="s">
        <v>79</v>
      </c>
      <c r="AW557" s="12" t="s">
        <v>34</v>
      </c>
      <c r="AX557" s="12" t="s">
        <v>70</v>
      </c>
      <c r="AY557" s="233" t="s">
        <v>159</v>
      </c>
    </row>
    <row r="558" s="13" customFormat="1">
      <c r="B558" s="240"/>
      <c r="D558" s="232" t="s">
        <v>249</v>
      </c>
      <c r="E558" s="241" t="s">
        <v>5</v>
      </c>
      <c r="F558" s="242" t="s">
        <v>251</v>
      </c>
      <c r="H558" s="243">
        <v>134</v>
      </c>
      <c r="I558" s="244"/>
      <c r="L558" s="240"/>
      <c r="M558" s="245"/>
      <c r="N558" s="246"/>
      <c r="O558" s="246"/>
      <c r="P558" s="246"/>
      <c r="Q558" s="246"/>
      <c r="R558" s="246"/>
      <c r="S558" s="246"/>
      <c r="T558" s="247"/>
      <c r="AT558" s="241" t="s">
        <v>249</v>
      </c>
      <c r="AU558" s="241" t="s">
        <v>79</v>
      </c>
      <c r="AV558" s="13" t="s">
        <v>175</v>
      </c>
      <c r="AW558" s="13" t="s">
        <v>34</v>
      </c>
      <c r="AX558" s="13" t="s">
        <v>77</v>
      </c>
      <c r="AY558" s="241" t="s">
        <v>159</v>
      </c>
    </row>
    <row r="559" s="1" customFormat="1" ht="16.5" customHeight="1">
      <c r="B559" s="213"/>
      <c r="C559" s="214" t="s">
        <v>990</v>
      </c>
      <c r="D559" s="214" t="s">
        <v>162</v>
      </c>
      <c r="E559" s="215" t="s">
        <v>991</v>
      </c>
      <c r="F559" s="216" t="s">
        <v>992</v>
      </c>
      <c r="G559" s="217" t="s">
        <v>404</v>
      </c>
      <c r="H559" s="218">
        <v>395</v>
      </c>
      <c r="I559" s="219"/>
      <c r="J559" s="220">
        <f>ROUND(I559*H559,2)</f>
        <v>0</v>
      </c>
      <c r="K559" s="216" t="s">
        <v>166</v>
      </c>
      <c r="L559" s="47"/>
      <c r="M559" s="221" t="s">
        <v>5</v>
      </c>
      <c r="N559" s="222" t="s">
        <v>41</v>
      </c>
      <c r="O559" s="48"/>
      <c r="P559" s="223">
        <f>O559*H559</f>
        <v>0</v>
      </c>
      <c r="Q559" s="223">
        <v>0</v>
      </c>
      <c r="R559" s="223">
        <f>Q559*H559</f>
        <v>0</v>
      </c>
      <c r="S559" s="223">
        <v>0</v>
      </c>
      <c r="T559" s="224">
        <f>S559*H559</f>
        <v>0</v>
      </c>
      <c r="AR559" s="25" t="s">
        <v>175</v>
      </c>
      <c r="AT559" s="25" t="s">
        <v>162</v>
      </c>
      <c r="AU559" s="25" t="s">
        <v>79</v>
      </c>
      <c r="AY559" s="25" t="s">
        <v>159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25" t="s">
        <v>77</v>
      </c>
      <c r="BK559" s="225">
        <f>ROUND(I559*H559,2)</f>
        <v>0</v>
      </c>
      <c r="BL559" s="25" t="s">
        <v>175</v>
      </c>
      <c r="BM559" s="25" t="s">
        <v>993</v>
      </c>
    </row>
    <row r="560" s="14" customFormat="1">
      <c r="B560" s="248"/>
      <c r="D560" s="232" t="s">
        <v>249</v>
      </c>
      <c r="E560" s="249" t="s">
        <v>5</v>
      </c>
      <c r="F560" s="250" t="s">
        <v>994</v>
      </c>
      <c r="H560" s="249" t="s">
        <v>5</v>
      </c>
      <c r="I560" s="251"/>
      <c r="L560" s="248"/>
      <c r="M560" s="252"/>
      <c r="N560" s="253"/>
      <c r="O560" s="253"/>
      <c r="P560" s="253"/>
      <c r="Q560" s="253"/>
      <c r="R560" s="253"/>
      <c r="S560" s="253"/>
      <c r="T560" s="254"/>
      <c r="AT560" s="249" t="s">
        <v>249</v>
      </c>
      <c r="AU560" s="249" t="s">
        <v>79</v>
      </c>
      <c r="AV560" s="14" t="s">
        <v>77</v>
      </c>
      <c r="AW560" s="14" t="s">
        <v>34</v>
      </c>
      <c r="AX560" s="14" t="s">
        <v>70</v>
      </c>
      <c r="AY560" s="249" t="s">
        <v>159</v>
      </c>
    </row>
    <row r="561" s="12" customFormat="1">
      <c r="B561" s="231"/>
      <c r="D561" s="232" t="s">
        <v>249</v>
      </c>
      <c r="E561" s="233" t="s">
        <v>5</v>
      </c>
      <c r="F561" s="234" t="s">
        <v>995</v>
      </c>
      <c r="H561" s="235">
        <v>261</v>
      </c>
      <c r="I561" s="236"/>
      <c r="L561" s="231"/>
      <c r="M561" s="237"/>
      <c r="N561" s="238"/>
      <c r="O561" s="238"/>
      <c r="P561" s="238"/>
      <c r="Q561" s="238"/>
      <c r="R561" s="238"/>
      <c r="S561" s="238"/>
      <c r="T561" s="239"/>
      <c r="AT561" s="233" t="s">
        <v>249</v>
      </c>
      <c r="AU561" s="233" t="s">
        <v>79</v>
      </c>
      <c r="AV561" s="12" t="s">
        <v>79</v>
      </c>
      <c r="AW561" s="12" t="s">
        <v>34</v>
      </c>
      <c r="AX561" s="12" t="s">
        <v>70</v>
      </c>
      <c r="AY561" s="233" t="s">
        <v>159</v>
      </c>
    </row>
    <row r="562" s="14" customFormat="1">
      <c r="B562" s="248"/>
      <c r="D562" s="232" t="s">
        <v>249</v>
      </c>
      <c r="E562" s="249" t="s">
        <v>5</v>
      </c>
      <c r="F562" s="250" t="s">
        <v>996</v>
      </c>
      <c r="H562" s="249" t="s">
        <v>5</v>
      </c>
      <c r="I562" s="251"/>
      <c r="L562" s="248"/>
      <c r="M562" s="252"/>
      <c r="N562" s="253"/>
      <c r="O562" s="253"/>
      <c r="P562" s="253"/>
      <c r="Q562" s="253"/>
      <c r="R562" s="253"/>
      <c r="S562" s="253"/>
      <c r="T562" s="254"/>
      <c r="AT562" s="249" t="s">
        <v>249</v>
      </c>
      <c r="AU562" s="249" t="s">
        <v>79</v>
      </c>
      <c r="AV562" s="14" t="s">
        <v>77</v>
      </c>
      <c r="AW562" s="14" t="s">
        <v>34</v>
      </c>
      <c r="AX562" s="14" t="s">
        <v>70</v>
      </c>
      <c r="AY562" s="249" t="s">
        <v>159</v>
      </c>
    </row>
    <row r="563" s="12" customFormat="1">
      <c r="B563" s="231"/>
      <c r="D563" s="232" t="s">
        <v>249</v>
      </c>
      <c r="E563" s="233" t="s">
        <v>5</v>
      </c>
      <c r="F563" s="234" t="s">
        <v>985</v>
      </c>
      <c r="H563" s="235">
        <v>134</v>
      </c>
      <c r="I563" s="236"/>
      <c r="L563" s="231"/>
      <c r="M563" s="237"/>
      <c r="N563" s="238"/>
      <c r="O563" s="238"/>
      <c r="P563" s="238"/>
      <c r="Q563" s="238"/>
      <c r="R563" s="238"/>
      <c r="S563" s="238"/>
      <c r="T563" s="239"/>
      <c r="AT563" s="233" t="s">
        <v>249</v>
      </c>
      <c r="AU563" s="233" t="s">
        <v>79</v>
      </c>
      <c r="AV563" s="12" t="s">
        <v>79</v>
      </c>
      <c r="AW563" s="12" t="s">
        <v>34</v>
      </c>
      <c r="AX563" s="12" t="s">
        <v>70</v>
      </c>
      <c r="AY563" s="233" t="s">
        <v>159</v>
      </c>
    </row>
    <row r="564" s="13" customFormat="1">
      <c r="B564" s="240"/>
      <c r="D564" s="232" t="s">
        <v>249</v>
      </c>
      <c r="E564" s="241" t="s">
        <v>5</v>
      </c>
      <c r="F564" s="242" t="s">
        <v>251</v>
      </c>
      <c r="H564" s="243">
        <v>395</v>
      </c>
      <c r="I564" s="244"/>
      <c r="L564" s="240"/>
      <c r="M564" s="245"/>
      <c r="N564" s="246"/>
      <c r="O564" s="246"/>
      <c r="P564" s="246"/>
      <c r="Q564" s="246"/>
      <c r="R564" s="246"/>
      <c r="S564" s="246"/>
      <c r="T564" s="247"/>
      <c r="AT564" s="241" t="s">
        <v>249</v>
      </c>
      <c r="AU564" s="241" t="s">
        <v>79</v>
      </c>
      <c r="AV564" s="13" t="s">
        <v>175</v>
      </c>
      <c r="AW564" s="13" t="s">
        <v>34</v>
      </c>
      <c r="AX564" s="13" t="s">
        <v>77</v>
      </c>
      <c r="AY564" s="241" t="s">
        <v>159</v>
      </c>
    </row>
    <row r="565" s="1" customFormat="1" ht="25.5" customHeight="1">
      <c r="B565" s="213"/>
      <c r="C565" s="214" t="s">
        <v>997</v>
      </c>
      <c r="D565" s="214" t="s">
        <v>162</v>
      </c>
      <c r="E565" s="215" t="s">
        <v>998</v>
      </c>
      <c r="F565" s="216" t="s">
        <v>999</v>
      </c>
      <c r="G565" s="217" t="s">
        <v>404</v>
      </c>
      <c r="H565" s="218">
        <v>33</v>
      </c>
      <c r="I565" s="219"/>
      <c r="J565" s="220">
        <f>ROUND(I565*H565,2)</f>
        <v>0</v>
      </c>
      <c r="K565" s="216" t="s">
        <v>5</v>
      </c>
      <c r="L565" s="47"/>
      <c r="M565" s="221" t="s">
        <v>5</v>
      </c>
      <c r="N565" s="222" t="s">
        <v>41</v>
      </c>
      <c r="O565" s="48"/>
      <c r="P565" s="223">
        <f>O565*H565</f>
        <v>0</v>
      </c>
      <c r="Q565" s="223">
        <v>0.13095999999999999</v>
      </c>
      <c r="R565" s="223">
        <f>Q565*H565</f>
        <v>4.3216799999999997</v>
      </c>
      <c r="S565" s="223">
        <v>0</v>
      </c>
      <c r="T565" s="224">
        <f>S565*H565</f>
        <v>0</v>
      </c>
      <c r="AR565" s="25" t="s">
        <v>175</v>
      </c>
      <c r="AT565" s="25" t="s">
        <v>162</v>
      </c>
      <c r="AU565" s="25" t="s">
        <v>79</v>
      </c>
      <c r="AY565" s="25" t="s">
        <v>159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25" t="s">
        <v>77</v>
      </c>
      <c r="BK565" s="225">
        <f>ROUND(I565*H565,2)</f>
        <v>0</v>
      </c>
      <c r="BL565" s="25" t="s">
        <v>175</v>
      </c>
      <c r="BM565" s="25" t="s">
        <v>1000</v>
      </c>
    </row>
    <row r="566" s="14" customFormat="1">
      <c r="B566" s="248"/>
      <c r="D566" s="232" t="s">
        <v>249</v>
      </c>
      <c r="E566" s="249" t="s">
        <v>5</v>
      </c>
      <c r="F566" s="250" t="s">
        <v>1001</v>
      </c>
      <c r="H566" s="249" t="s">
        <v>5</v>
      </c>
      <c r="I566" s="251"/>
      <c r="L566" s="248"/>
      <c r="M566" s="252"/>
      <c r="N566" s="253"/>
      <c r="O566" s="253"/>
      <c r="P566" s="253"/>
      <c r="Q566" s="253"/>
      <c r="R566" s="253"/>
      <c r="S566" s="253"/>
      <c r="T566" s="254"/>
      <c r="AT566" s="249" t="s">
        <v>249</v>
      </c>
      <c r="AU566" s="249" t="s">
        <v>79</v>
      </c>
      <c r="AV566" s="14" t="s">
        <v>77</v>
      </c>
      <c r="AW566" s="14" t="s">
        <v>34</v>
      </c>
      <c r="AX566" s="14" t="s">
        <v>70</v>
      </c>
      <c r="AY566" s="249" t="s">
        <v>159</v>
      </c>
    </row>
    <row r="567" s="12" customFormat="1">
      <c r="B567" s="231"/>
      <c r="D567" s="232" t="s">
        <v>249</v>
      </c>
      <c r="E567" s="233" t="s">
        <v>5</v>
      </c>
      <c r="F567" s="234" t="s">
        <v>435</v>
      </c>
      <c r="H567" s="235">
        <v>33</v>
      </c>
      <c r="I567" s="236"/>
      <c r="L567" s="231"/>
      <c r="M567" s="237"/>
      <c r="N567" s="238"/>
      <c r="O567" s="238"/>
      <c r="P567" s="238"/>
      <c r="Q567" s="238"/>
      <c r="R567" s="238"/>
      <c r="S567" s="238"/>
      <c r="T567" s="239"/>
      <c r="AT567" s="233" t="s">
        <v>249</v>
      </c>
      <c r="AU567" s="233" t="s">
        <v>79</v>
      </c>
      <c r="AV567" s="12" t="s">
        <v>79</v>
      </c>
      <c r="AW567" s="12" t="s">
        <v>34</v>
      </c>
      <c r="AX567" s="12" t="s">
        <v>70</v>
      </c>
      <c r="AY567" s="233" t="s">
        <v>159</v>
      </c>
    </row>
    <row r="568" s="13" customFormat="1">
      <c r="B568" s="240"/>
      <c r="D568" s="232" t="s">
        <v>249</v>
      </c>
      <c r="E568" s="241" t="s">
        <v>5</v>
      </c>
      <c r="F568" s="242" t="s">
        <v>251</v>
      </c>
      <c r="H568" s="243">
        <v>33</v>
      </c>
      <c r="I568" s="244"/>
      <c r="L568" s="240"/>
      <c r="M568" s="245"/>
      <c r="N568" s="246"/>
      <c r="O568" s="246"/>
      <c r="P568" s="246"/>
      <c r="Q568" s="246"/>
      <c r="R568" s="246"/>
      <c r="S568" s="246"/>
      <c r="T568" s="247"/>
      <c r="AT568" s="241" t="s">
        <v>249</v>
      </c>
      <c r="AU568" s="241" t="s">
        <v>79</v>
      </c>
      <c r="AV568" s="13" t="s">
        <v>175</v>
      </c>
      <c r="AW568" s="13" t="s">
        <v>34</v>
      </c>
      <c r="AX568" s="13" t="s">
        <v>77</v>
      </c>
      <c r="AY568" s="241" t="s">
        <v>159</v>
      </c>
    </row>
    <row r="569" s="1" customFormat="1" ht="16.5" customHeight="1">
      <c r="B569" s="213"/>
      <c r="C569" s="255" t="s">
        <v>1002</v>
      </c>
      <c r="D569" s="255" t="s">
        <v>395</v>
      </c>
      <c r="E569" s="256" t="s">
        <v>1003</v>
      </c>
      <c r="F569" s="257" t="s">
        <v>1004</v>
      </c>
      <c r="G569" s="258" t="s">
        <v>398</v>
      </c>
      <c r="H569" s="259">
        <v>112.2</v>
      </c>
      <c r="I569" s="260"/>
      <c r="J569" s="261">
        <f>ROUND(I569*H569,2)</f>
        <v>0</v>
      </c>
      <c r="K569" s="257" t="s">
        <v>5</v>
      </c>
      <c r="L569" s="262"/>
      <c r="M569" s="263" t="s">
        <v>5</v>
      </c>
      <c r="N569" s="264" t="s">
        <v>41</v>
      </c>
      <c r="O569" s="48"/>
      <c r="P569" s="223">
        <f>O569*H569</f>
        <v>0</v>
      </c>
      <c r="Q569" s="223">
        <v>0.012999999999999999</v>
      </c>
      <c r="R569" s="223">
        <f>Q569*H569</f>
        <v>1.4585999999999999</v>
      </c>
      <c r="S569" s="223">
        <v>0</v>
      </c>
      <c r="T569" s="224">
        <f>S569*H569</f>
        <v>0</v>
      </c>
      <c r="AR569" s="25" t="s">
        <v>194</v>
      </c>
      <c r="AT569" s="25" t="s">
        <v>395</v>
      </c>
      <c r="AU569" s="25" t="s">
        <v>79</v>
      </c>
      <c r="AY569" s="25" t="s">
        <v>159</v>
      </c>
      <c r="BE569" s="225">
        <f>IF(N569="základní",J569,0)</f>
        <v>0</v>
      </c>
      <c r="BF569" s="225">
        <f>IF(N569="snížená",J569,0)</f>
        <v>0</v>
      </c>
      <c r="BG569" s="225">
        <f>IF(N569="zákl. přenesená",J569,0)</f>
        <v>0</v>
      </c>
      <c r="BH569" s="225">
        <f>IF(N569="sníž. přenesená",J569,0)</f>
        <v>0</v>
      </c>
      <c r="BI569" s="225">
        <f>IF(N569="nulová",J569,0)</f>
        <v>0</v>
      </c>
      <c r="BJ569" s="25" t="s">
        <v>77</v>
      </c>
      <c r="BK569" s="225">
        <f>ROUND(I569*H569,2)</f>
        <v>0</v>
      </c>
      <c r="BL569" s="25" t="s">
        <v>175</v>
      </c>
      <c r="BM569" s="25" t="s">
        <v>1005</v>
      </c>
    </row>
    <row r="570" s="14" customFormat="1">
      <c r="B570" s="248"/>
      <c r="D570" s="232" t="s">
        <v>249</v>
      </c>
      <c r="E570" s="249" t="s">
        <v>5</v>
      </c>
      <c r="F570" s="250" t="s">
        <v>1001</v>
      </c>
      <c r="H570" s="249" t="s">
        <v>5</v>
      </c>
      <c r="I570" s="251"/>
      <c r="L570" s="248"/>
      <c r="M570" s="252"/>
      <c r="N570" s="253"/>
      <c r="O570" s="253"/>
      <c r="P570" s="253"/>
      <c r="Q570" s="253"/>
      <c r="R570" s="253"/>
      <c r="S570" s="253"/>
      <c r="T570" s="254"/>
      <c r="AT570" s="249" t="s">
        <v>249</v>
      </c>
      <c r="AU570" s="249" t="s">
        <v>79</v>
      </c>
      <c r="AV570" s="14" t="s">
        <v>77</v>
      </c>
      <c r="AW570" s="14" t="s">
        <v>34</v>
      </c>
      <c r="AX570" s="14" t="s">
        <v>70</v>
      </c>
      <c r="AY570" s="249" t="s">
        <v>159</v>
      </c>
    </row>
    <row r="571" s="12" customFormat="1">
      <c r="B571" s="231"/>
      <c r="D571" s="232" t="s">
        <v>249</v>
      </c>
      <c r="E571" s="233" t="s">
        <v>5</v>
      </c>
      <c r="F571" s="234" t="s">
        <v>1006</v>
      </c>
      <c r="H571" s="235">
        <v>112.2</v>
      </c>
      <c r="I571" s="236"/>
      <c r="L571" s="231"/>
      <c r="M571" s="237"/>
      <c r="N571" s="238"/>
      <c r="O571" s="238"/>
      <c r="P571" s="238"/>
      <c r="Q571" s="238"/>
      <c r="R571" s="238"/>
      <c r="S571" s="238"/>
      <c r="T571" s="239"/>
      <c r="AT571" s="233" t="s">
        <v>249</v>
      </c>
      <c r="AU571" s="233" t="s">
        <v>79</v>
      </c>
      <c r="AV571" s="12" t="s">
        <v>79</v>
      </c>
      <c r="AW571" s="12" t="s">
        <v>34</v>
      </c>
      <c r="AX571" s="12" t="s">
        <v>70</v>
      </c>
      <c r="AY571" s="233" t="s">
        <v>159</v>
      </c>
    </row>
    <row r="572" s="13" customFormat="1">
      <c r="B572" s="240"/>
      <c r="D572" s="232" t="s">
        <v>249</v>
      </c>
      <c r="E572" s="241" t="s">
        <v>5</v>
      </c>
      <c r="F572" s="242" t="s">
        <v>251</v>
      </c>
      <c r="H572" s="243">
        <v>112.2</v>
      </c>
      <c r="I572" s="244"/>
      <c r="L572" s="240"/>
      <c r="M572" s="245"/>
      <c r="N572" s="246"/>
      <c r="O572" s="246"/>
      <c r="P572" s="246"/>
      <c r="Q572" s="246"/>
      <c r="R572" s="246"/>
      <c r="S572" s="246"/>
      <c r="T572" s="247"/>
      <c r="AT572" s="241" t="s">
        <v>249</v>
      </c>
      <c r="AU572" s="241" t="s">
        <v>79</v>
      </c>
      <c r="AV572" s="13" t="s">
        <v>175</v>
      </c>
      <c r="AW572" s="13" t="s">
        <v>34</v>
      </c>
      <c r="AX572" s="13" t="s">
        <v>77</v>
      </c>
      <c r="AY572" s="241" t="s">
        <v>159</v>
      </c>
    </row>
    <row r="573" s="1" customFormat="1" ht="16.5" customHeight="1">
      <c r="B573" s="213"/>
      <c r="C573" s="214" t="s">
        <v>1007</v>
      </c>
      <c r="D573" s="214" t="s">
        <v>162</v>
      </c>
      <c r="E573" s="215" t="s">
        <v>1008</v>
      </c>
      <c r="F573" s="216" t="s">
        <v>1009</v>
      </c>
      <c r="G573" s="217" t="s">
        <v>165</v>
      </c>
      <c r="H573" s="218">
        <v>1</v>
      </c>
      <c r="I573" s="219"/>
      <c r="J573" s="220">
        <f>ROUND(I573*H573,2)</f>
        <v>0</v>
      </c>
      <c r="K573" s="216" t="s">
        <v>5</v>
      </c>
      <c r="L573" s="47"/>
      <c r="M573" s="221" t="s">
        <v>5</v>
      </c>
      <c r="N573" s="222" t="s">
        <v>41</v>
      </c>
      <c r="O573" s="48"/>
      <c r="P573" s="223">
        <f>O573*H573</f>
        <v>0</v>
      </c>
      <c r="Q573" s="223">
        <v>0</v>
      </c>
      <c r="R573" s="223">
        <f>Q573*H573</f>
        <v>0</v>
      </c>
      <c r="S573" s="223">
        <v>0.38</v>
      </c>
      <c r="T573" s="224">
        <f>S573*H573</f>
        <v>0.38</v>
      </c>
      <c r="AR573" s="25" t="s">
        <v>175</v>
      </c>
      <c r="AT573" s="25" t="s">
        <v>162</v>
      </c>
      <c r="AU573" s="25" t="s">
        <v>79</v>
      </c>
      <c r="AY573" s="25" t="s">
        <v>159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25" t="s">
        <v>77</v>
      </c>
      <c r="BK573" s="225">
        <f>ROUND(I573*H573,2)</f>
        <v>0</v>
      </c>
      <c r="BL573" s="25" t="s">
        <v>175</v>
      </c>
      <c r="BM573" s="25" t="s">
        <v>1010</v>
      </c>
    </row>
    <row r="574" s="14" customFormat="1">
      <c r="B574" s="248"/>
      <c r="D574" s="232" t="s">
        <v>249</v>
      </c>
      <c r="E574" s="249" t="s">
        <v>5</v>
      </c>
      <c r="F574" s="250" t="s">
        <v>462</v>
      </c>
      <c r="H574" s="249" t="s">
        <v>5</v>
      </c>
      <c r="I574" s="251"/>
      <c r="L574" s="248"/>
      <c r="M574" s="252"/>
      <c r="N574" s="253"/>
      <c r="O574" s="253"/>
      <c r="P574" s="253"/>
      <c r="Q574" s="253"/>
      <c r="R574" s="253"/>
      <c r="S574" s="253"/>
      <c r="T574" s="254"/>
      <c r="AT574" s="249" t="s">
        <v>249</v>
      </c>
      <c r="AU574" s="249" t="s">
        <v>79</v>
      </c>
      <c r="AV574" s="14" t="s">
        <v>77</v>
      </c>
      <c r="AW574" s="14" t="s">
        <v>34</v>
      </c>
      <c r="AX574" s="14" t="s">
        <v>70</v>
      </c>
      <c r="AY574" s="249" t="s">
        <v>159</v>
      </c>
    </row>
    <row r="575" s="14" customFormat="1">
      <c r="B575" s="248"/>
      <c r="D575" s="232" t="s">
        <v>249</v>
      </c>
      <c r="E575" s="249" t="s">
        <v>5</v>
      </c>
      <c r="F575" s="250" t="s">
        <v>1011</v>
      </c>
      <c r="H575" s="249" t="s">
        <v>5</v>
      </c>
      <c r="I575" s="251"/>
      <c r="L575" s="248"/>
      <c r="M575" s="252"/>
      <c r="N575" s="253"/>
      <c r="O575" s="253"/>
      <c r="P575" s="253"/>
      <c r="Q575" s="253"/>
      <c r="R575" s="253"/>
      <c r="S575" s="253"/>
      <c r="T575" s="254"/>
      <c r="AT575" s="249" t="s">
        <v>249</v>
      </c>
      <c r="AU575" s="249" t="s">
        <v>79</v>
      </c>
      <c r="AV575" s="14" t="s">
        <v>77</v>
      </c>
      <c r="AW575" s="14" t="s">
        <v>34</v>
      </c>
      <c r="AX575" s="14" t="s">
        <v>70</v>
      </c>
      <c r="AY575" s="249" t="s">
        <v>159</v>
      </c>
    </row>
    <row r="576" s="12" customFormat="1">
      <c r="B576" s="231"/>
      <c r="D576" s="232" t="s">
        <v>249</v>
      </c>
      <c r="E576" s="233" t="s">
        <v>5</v>
      </c>
      <c r="F576" s="234" t="s">
        <v>77</v>
      </c>
      <c r="H576" s="235">
        <v>1</v>
      </c>
      <c r="I576" s="236"/>
      <c r="L576" s="231"/>
      <c r="M576" s="237"/>
      <c r="N576" s="238"/>
      <c r="O576" s="238"/>
      <c r="P576" s="238"/>
      <c r="Q576" s="238"/>
      <c r="R576" s="238"/>
      <c r="S576" s="238"/>
      <c r="T576" s="239"/>
      <c r="AT576" s="233" t="s">
        <v>249</v>
      </c>
      <c r="AU576" s="233" t="s">
        <v>79</v>
      </c>
      <c r="AV576" s="12" t="s">
        <v>79</v>
      </c>
      <c r="AW576" s="12" t="s">
        <v>34</v>
      </c>
      <c r="AX576" s="12" t="s">
        <v>70</v>
      </c>
      <c r="AY576" s="233" t="s">
        <v>159</v>
      </c>
    </row>
    <row r="577" s="13" customFormat="1">
      <c r="B577" s="240"/>
      <c r="D577" s="232" t="s">
        <v>249</v>
      </c>
      <c r="E577" s="241" t="s">
        <v>5</v>
      </c>
      <c r="F577" s="242" t="s">
        <v>251</v>
      </c>
      <c r="H577" s="243">
        <v>1</v>
      </c>
      <c r="I577" s="244"/>
      <c r="L577" s="240"/>
      <c r="M577" s="245"/>
      <c r="N577" s="246"/>
      <c r="O577" s="246"/>
      <c r="P577" s="246"/>
      <c r="Q577" s="246"/>
      <c r="R577" s="246"/>
      <c r="S577" s="246"/>
      <c r="T577" s="247"/>
      <c r="AT577" s="241" t="s">
        <v>249</v>
      </c>
      <c r="AU577" s="241" t="s">
        <v>79</v>
      </c>
      <c r="AV577" s="13" t="s">
        <v>175</v>
      </c>
      <c r="AW577" s="13" t="s">
        <v>34</v>
      </c>
      <c r="AX577" s="13" t="s">
        <v>77</v>
      </c>
      <c r="AY577" s="241" t="s">
        <v>159</v>
      </c>
    </row>
    <row r="578" s="1" customFormat="1" ht="38.25" customHeight="1">
      <c r="B578" s="213"/>
      <c r="C578" s="214" t="s">
        <v>1012</v>
      </c>
      <c r="D578" s="214" t="s">
        <v>162</v>
      </c>
      <c r="E578" s="215" t="s">
        <v>1013</v>
      </c>
      <c r="F578" s="216" t="s">
        <v>1014</v>
      </c>
      <c r="G578" s="217" t="s">
        <v>404</v>
      </c>
      <c r="H578" s="218">
        <v>23</v>
      </c>
      <c r="I578" s="219"/>
      <c r="J578" s="220">
        <f>ROUND(I578*H578,2)</f>
        <v>0</v>
      </c>
      <c r="K578" s="216" t="s">
        <v>166</v>
      </c>
      <c r="L578" s="47"/>
      <c r="M578" s="221" t="s">
        <v>5</v>
      </c>
      <c r="N578" s="222" t="s">
        <v>41</v>
      </c>
      <c r="O578" s="48"/>
      <c r="P578" s="223">
        <f>O578*H578</f>
        <v>0</v>
      </c>
      <c r="Q578" s="223">
        <v>0</v>
      </c>
      <c r="R578" s="223">
        <f>Q578*H578</f>
        <v>0</v>
      </c>
      <c r="S578" s="223">
        <v>0.97999999999999998</v>
      </c>
      <c r="T578" s="224">
        <f>S578*H578</f>
        <v>22.539999999999999</v>
      </c>
      <c r="AR578" s="25" t="s">
        <v>175</v>
      </c>
      <c r="AT578" s="25" t="s">
        <v>162</v>
      </c>
      <c r="AU578" s="25" t="s">
        <v>79</v>
      </c>
      <c r="AY578" s="25" t="s">
        <v>159</v>
      </c>
      <c r="BE578" s="225">
        <f>IF(N578="základní",J578,0)</f>
        <v>0</v>
      </c>
      <c r="BF578" s="225">
        <f>IF(N578="snížená",J578,0)</f>
        <v>0</v>
      </c>
      <c r="BG578" s="225">
        <f>IF(N578="zákl. přenesená",J578,0)</f>
        <v>0</v>
      </c>
      <c r="BH578" s="225">
        <f>IF(N578="sníž. přenesená",J578,0)</f>
        <v>0</v>
      </c>
      <c r="BI578" s="225">
        <f>IF(N578="nulová",J578,0)</f>
        <v>0</v>
      </c>
      <c r="BJ578" s="25" t="s">
        <v>77</v>
      </c>
      <c r="BK578" s="225">
        <f>ROUND(I578*H578,2)</f>
        <v>0</v>
      </c>
      <c r="BL578" s="25" t="s">
        <v>175</v>
      </c>
      <c r="BM578" s="25" t="s">
        <v>1015</v>
      </c>
    </row>
    <row r="579" s="14" customFormat="1">
      <c r="B579" s="248"/>
      <c r="D579" s="232" t="s">
        <v>249</v>
      </c>
      <c r="E579" s="249" t="s">
        <v>5</v>
      </c>
      <c r="F579" s="250" t="s">
        <v>1016</v>
      </c>
      <c r="H579" s="249" t="s">
        <v>5</v>
      </c>
      <c r="I579" s="251"/>
      <c r="L579" s="248"/>
      <c r="M579" s="252"/>
      <c r="N579" s="253"/>
      <c r="O579" s="253"/>
      <c r="P579" s="253"/>
      <c r="Q579" s="253"/>
      <c r="R579" s="253"/>
      <c r="S579" s="253"/>
      <c r="T579" s="254"/>
      <c r="AT579" s="249" t="s">
        <v>249</v>
      </c>
      <c r="AU579" s="249" t="s">
        <v>79</v>
      </c>
      <c r="AV579" s="14" t="s">
        <v>77</v>
      </c>
      <c r="AW579" s="14" t="s">
        <v>34</v>
      </c>
      <c r="AX579" s="14" t="s">
        <v>70</v>
      </c>
      <c r="AY579" s="249" t="s">
        <v>159</v>
      </c>
    </row>
    <row r="580" s="12" customFormat="1">
      <c r="B580" s="231"/>
      <c r="D580" s="232" t="s">
        <v>249</v>
      </c>
      <c r="E580" s="233" t="s">
        <v>5</v>
      </c>
      <c r="F580" s="234" t="s">
        <v>1017</v>
      </c>
      <c r="H580" s="235">
        <v>23</v>
      </c>
      <c r="I580" s="236"/>
      <c r="L580" s="231"/>
      <c r="M580" s="237"/>
      <c r="N580" s="238"/>
      <c r="O580" s="238"/>
      <c r="P580" s="238"/>
      <c r="Q580" s="238"/>
      <c r="R580" s="238"/>
      <c r="S580" s="238"/>
      <c r="T580" s="239"/>
      <c r="AT580" s="233" t="s">
        <v>249</v>
      </c>
      <c r="AU580" s="233" t="s">
        <v>79</v>
      </c>
      <c r="AV580" s="12" t="s">
        <v>79</v>
      </c>
      <c r="AW580" s="12" t="s">
        <v>34</v>
      </c>
      <c r="AX580" s="12" t="s">
        <v>70</v>
      </c>
      <c r="AY580" s="233" t="s">
        <v>159</v>
      </c>
    </row>
    <row r="581" s="13" customFormat="1">
      <c r="B581" s="240"/>
      <c r="D581" s="232" t="s">
        <v>249</v>
      </c>
      <c r="E581" s="241" t="s">
        <v>5</v>
      </c>
      <c r="F581" s="242" t="s">
        <v>251</v>
      </c>
      <c r="H581" s="243">
        <v>23</v>
      </c>
      <c r="I581" s="244"/>
      <c r="L581" s="240"/>
      <c r="M581" s="245"/>
      <c r="N581" s="246"/>
      <c r="O581" s="246"/>
      <c r="P581" s="246"/>
      <c r="Q581" s="246"/>
      <c r="R581" s="246"/>
      <c r="S581" s="246"/>
      <c r="T581" s="247"/>
      <c r="AT581" s="241" t="s">
        <v>249</v>
      </c>
      <c r="AU581" s="241" t="s">
        <v>79</v>
      </c>
      <c r="AV581" s="13" t="s">
        <v>175</v>
      </c>
      <c r="AW581" s="13" t="s">
        <v>34</v>
      </c>
      <c r="AX581" s="13" t="s">
        <v>77</v>
      </c>
      <c r="AY581" s="241" t="s">
        <v>159</v>
      </c>
    </row>
    <row r="582" s="11" customFormat="1" ht="29.88" customHeight="1">
      <c r="B582" s="200"/>
      <c r="D582" s="201" t="s">
        <v>69</v>
      </c>
      <c r="E582" s="211" t="s">
        <v>1018</v>
      </c>
      <c r="F582" s="211" t="s">
        <v>1019</v>
      </c>
      <c r="I582" s="203"/>
      <c r="J582" s="212">
        <f>BK582</f>
        <v>0</v>
      </c>
      <c r="L582" s="200"/>
      <c r="M582" s="205"/>
      <c r="N582" s="206"/>
      <c r="O582" s="206"/>
      <c r="P582" s="207">
        <f>SUM(P583:P622)</f>
        <v>0</v>
      </c>
      <c r="Q582" s="206"/>
      <c r="R582" s="207">
        <f>SUM(R583:R622)</f>
        <v>0</v>
      </c>
      <c r="S582" s="206"/>
      <c r="T582" s="208">
        <f>SUM(T583:T622)</f>
        <v>0</v>
      </c>
      <c r="AR582" s="201" t="s">
        <v>77</v>
      </c>
      <c r="AT582" s="209" t="s">
        <v>69</v>
      </c>
      <c r="AU582" s="209" t="s">
        <v>77</v>
      </c>
      <c r="AY582" s="201" t="s">
        <v>159</v>
      </c>
      <c r="BK582" s="210">
        <f>SUM(BK583:BK622)</f>
        <v>0</v>
      </c>
    </row>
    <row r="583" s="1" customFormat="1" ht="25.5" customHeight="1">
      <c r="B583" s="213"/>
      <c r="C583" s="214" t="s">
        <v>1020</v>
      </c>
      <c r="D583" s="214" t="s">
        <v>162</v>
      </c>
      <c r="E583" s="215" t="s">
        <v>1021</v>
      </c>
      <c r="F583" s="216" t="s">
        <v>1022</v>
      </c>
      <c r="G583" s="217" t="s">
        <v>279</v>
      </c>
      <c r="H583" s="218">
        <v>334.17700000000002</v>
      </c>
      <c r="I583" s="219"/>
      <c r="J583" s="220">
        <f>ROUND(I583*H583,2)</f>
        <v>0</v>
      </c>
      <c r="K583" s="216" t="s">
        <v>166</v>
      </c>
      <c r="L583" s="47"/>
      <c r="M583" s="221" t="s">
        <v>5</v>
      </c>
      <c r="N583" s="222" t="s">
        <v>41</v>
      </c>
      <c r="O583" s="48"/>
      <c r="P583" s="223">
        <f>O583*H583</f>
        <v>0</v>
      </c>
      <c r="Q583" s="223">
        <v>0</v>
      </c>
      <c r="R583" s="223">
        <f>Q583*H583</f>
        <v>0</v>
      </c>
      <c r="S583" s="223">
        <v>0</v>
      </c>
      <c r="T583" s="224">
        <f>S583*H583</f>
        <v>0</v>
      </c>
      <c r="AR583" s="25" t="s">
        <v>175</v>
      </c>
      <c r="AT583" s="25" t="s">
        <v>162</v>
      </c>
      <c r="AU583" s="25" t="s">
        <v>79</v>
      </c>
      <c r="AY583" s="25" t="s">
        <v>159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25" t="s">
        <v>77</v>
      </c>
      <c r="BK583" s="225">
        <f>ROUND(I583*H583,2)</f>
        <v>0</v>
      </c>
      <c r="BL583" s="25" t="s">
        <v>175</v>
      </c>
      <c r="BM583" s="25" t="s">
        <v>1023</v>
      </c>
    </row>
    <row r="584" s="14" customFormat="1">
      <c r="B584" s="248"/>
      <c r="D584" s="232" t="s">
        <v>249</v>
      </c>
      <c r="E584" s="249" t="s">
        <v>5</v>
      </c>
      <c r="F584" s="250" t="s">
        <v>1024</v>
      </c>
      <c r="H584" s="249" t="s">
        <v>5</v>
      </c>
      <c r="I584" s="251"/>
      <c r="L584" s="248"/>
      <c r="M584" s="252"/>
      <c r="N584" s="253"/>
      <c r="O584" s="253"/>
      <c r="P584" s="253"/>
      <c r="Q584" s="253"/>
      <c r="R584" s="253"/>
      <c r="S584" s="253"/>
      <c r="T584" s="254"/>
      <c r="AT584" s="249" t="s">
        <v>249</v>
      </c>
      <c r="AU584" s="249" t="s">
        <v>79</v>
      </c>
      <c r="AV584" s="14" t="s">
        <v>77</v>
      </c>
      <c r="AW584" s="14" t="s">
        <v>34</v>
      </c>
      <c r="AX584" s="14" t="s">
        <v>70</v>
      </c>
      <c r="AY584" s="249" t="s">
        <v>159</v>
      </c>
    </row>
    <row r="585" s="12" customFormat="1">
      <c r="B585" s="231"/>
      <c r="D585" s="232" t="s">
        <v>249</v>
      </c>
      <c r="E585" s="233" t="s">
        <v>5</v>
      </c>
      <c r="F585" s="234" t="s">
        <v>1025</v>
      </c>
      <c r="H585" s="235">
        <v>36.386000000000003</v>
      </c>
      <c r="I585" s="236"/>
      <c r="L585" s="231"/>
      <c r="M585" s="237"/>
      <c r="N585" s="238"/>
      <c r="O585" s="238"/>
      <c r="P585" s="238"/>
      <c r="Q585" s="238"/>
      <c r="R585" s="238"/>
      <c r="S585" s="238"/>
      <c r="T585" s="239"/>
      <c r="AT585" s="233" t="s">
        <v>249</v>
      </c>
      <c r="AU585" s="233" t="s">
        <v>79</v>
      </c>
      <c r="AV585" s="12" t="s">
        <v>79</v>
      </c>
      <c r="AW585" s="12" t="s">
        <v>34</v>
      </c>
      <c r="AX585" s="12" t="s">
        <v>70</v>
      </c>
      <c r="AY585" s="233" t="s">
        <v>159</v>
      </c>
    </row>
    <row r="586" s="14" customFormat="1">
      <c r="B586" s="248"/>
      <c r="D586" s="232" t="s">
        <v>249</v>
      </c>
      <c r="E586" s="249" t="s">
        <v>5</v>
      </c>
      <c r="F586" s="250" t="s">
        <v>1026</v>
      </c>
      <c r="H586" s="249" t="s">
        <v>5</v>
      </c>
      <c r="I586" s="251"/>
      <c r="L586" s="248"/>
      <c r="M586" s="252"/>
      <c r="N586" s="253"/>
      <c r="O586" s="253"/>
      <c r="P586" s="253"/>
      <c r="Q586" s="253"/>
      <c r="R586" s="253"/>
      <c r="S586" s="253"/>
      <c r="T586" s="254"/>
      <c r="AT586" s="249" t="s">
        <v>249</v>
      </c>
      <c r="AU586" s="249" t="s">
        <v>79</v>
      </c>
      <c r="AV586" s="14" t="s">
        <v>77</v>
      </c>
      <c r="AW586" s="14" t="s">
        <v>34</v>
      </c>
      <c r="AX586" s="14" t="s">
        <v>70</v>
      </c>
      <c r="AY586" s="249" t="s">
        <v>159</v>
      </c>
    </row>
    <row r="587" s="12" customFormat="1">
      <c r="B587" s="231"/>
      <c r="D587" s="232" t="s">
        <v>249</v>
      </c>
      <c r="E587" s="233" t="s">
        <v>5</v>
      </c>
      <c r="F587" s="234" t="s">
        <v>1027</v>
      </c>
      <c r="H587" s="235">
        <v>24.155999999999999</v>
      </c>
      <c r="I587" s="236"/>
      <c r="L587" s="231"/>
      <c r="M587" s="237"/>
      <c r="N587" s="238"/>
      <c r="O587" s="238"/>
      <c r="P587" s="238"/>
      <c r="Q587" s="238"/>
      <c r="R587" s="238"/>
      <c r="S587" s="238"/>
      <c r="T587" s="239"/>
      <c r="AT587" s="233" t="s">
        <v>249</v>
      </c>
      <c r="AU587" s="233" t="s">
        <v>79</v>
      </c>
      <c r="AV587" s="12" t="s">
        <v>79</v>
      </c>
      <c r="AW587" s="12" t="s">
        <v>34</v>
      </c>
      <c r="AX587" s="12" t="s">
        <v>70</v>
      </c>
      <c r="AY587" s="233" t="s">
        <v>159</v>
      </c>
    </row>
    <row r="588" s="14" customFormat="1">
      <c r="B588" s="248"/>
      <c r="D588" s="232" t="s">
        <v>249</v>
      </c>
      <c r="E588" s="249" t="s">
        <v>5</v>
      </c>
      <c r="F588" s="250" t="s">
        <v>1028</v>
      </c>
      <c r="H588" s="249" t="s">
        <v>5</v>
      </c>
      <c r="I588" s="251"/>
      <c r="L588" s="248"/>
      <c r="M588" s="252"/>
      <c r="N588" s="253"/>
      <c r="O588" s="253"/>
      <c r="P588" s="253"/>
      <c r="Q588" s="253"/>
      <c r="R588" s="253"/>
      <c r="S588" s="253"/>
      <c r="T588" s="254"/>
      <c r="AT588" s="249" t="s">
        <v>249</v>
      </c>
      <c r="AU588" s="249" t="s">
        <v>79</v>
      </c>
      <c r="AV588" s="14" t="s">
        <v>77</v>
      </c>
      <c r="AW588" s="14" t="s">
        <v>34</v>
      </c>
      <c r="AX588" s="14" t="s">
        <v>70</v>
      </c>
      <c r="AY588" s="249" t="s">
        <v>159</v>
      </c>
    </row>
    <row r="589" s="12" customFormat="1">
      <c r="B589" s="231"/>
      <c r="D589" s="232" t="s">
        <v>249</v>
      </c>
      <c r="E589" s="233" t="s">
        <v>5</v>
      </c>
      <c r="F589" s="234" t="s">
        <v>1029</v>
      </c>
      <c r="H589" s="235">
        <v>216.5</v>
      </c>
      <c r="I589" s="236"/>
      <c r="L589" s="231"/>
      <c r="M589" s="237"/>
      <c r="N589" s="238"/>
      <c r="O589" s="238"/>
      <c r="P589" s="238"/>
      <c r="Q589" s="238"/>
      <c r="R589" s="238"/>
      <c r="S589" s="238"/>
      <c r="T589" s="239"/>
      <c r="AT589" s="233" t="s">
        <v>249</v>
      </c>
      <c r="AU589" s="233" t="s">
        <v>79</v>
      </c>
      <c r="AV589" s="12" t="s">
        <v>79</v>
      </c>
      <c r="AW589" s="12" t="s">
        <v>34</v>
      </c>
      <c r="AX589" s="12" t="s">
        <v>70</v>
      </c>
      <c r="AY589" s="233" t="s">
        <v>159</v>
      </c>
    </row>
    <row r="590" s="14" customFormat="1">
      <c r="B590" s="248"/>
      <c r="D590" s="232" t="s">
        <v>249</v>
      </c>
      <c r="E590" s="249" t="s">
        <v>5</v>
      </c>
      <c r="F590" s="250" t="s">
        <v>1030</v>
      </c>
      <c r="H590" s="249" t="s">
        <v>5</v>
      </c>
      <c r="I590" s="251"/>
      <c r="L590" s="248"/>
      <c r="M590" s="252"/>
      <c r="N590" s="253"/>
      <c r="O590" s="253"/>
      <c r="P590" s="253"/>
      <c r="Q590" s="253"/>
      <c r="R590" s="253"/>
      <c r="S590" s="253"/>
      <c r="T590" s="254"/>
      <c r="AT590" s="249" t="s">
        <v>249</v>
      </c>
      <c r="AU590" s="249" t="s">
        <v>79</v>
      </c>
      <c r="AV590" s="14" t="s">
        <v>77</v>
      </c>
      <c r="AW590" s="14" t="s">
        <v>34</v>
      </c>
      <c r="AX590" s="14" t="s">
        <v>70</v>
      </c>
      <c r="AY590" s="249" t="s">
        <v>159</v>
      </c>
    </row>
    <row r="591" s="12" customFormat="1">
      <c r="B591" s="231"/>
      <c r="D591" s="232" t="s">
        <v>249</v>
      </c>
      <c r="E591" s="233" t="s">
        <v>5</v>
      </c>
      <c r="F591" s="234" t="s">
        <v>1031</v>
      </c>
      <c r="H591" s="235">
        <v>38.295000000000002</v>
      </c>
      <c r="I591" s="236"/>
      <c r="L591" s="231"/>
      <c r="M591" s="237"/>
      <c r="N591" s="238"/>
      <c r="O591" s="238"/>
      <c r="P591" s="238"/>
      <c r="Q591" s="238"/>
      <c r="R591" s="238"/>
      <c r="S591" s="238"/>
      <c r="T591" s="239"/>
      <c r="AT591" s="233" t="s">
        <v>249</v>
      </c>
      <c r="AU591" s="233" t="s">
        <v>79</v>
      </c>
      <c r="AV591" s="12" t="s">
        <v>79</v>
      </c>
      <c r="AW591" s="12" t="s">
        <v>34</v>
      </c>
      <c r="AX591" s="12" t="s">
        <v>70</v>
      </c>
      <c r="AY591" s="233" t="s">
        <v>159</v>
      </c>
    </row>
    <row r="592" s="14" customFormat="1">
      <c r="B592" s="248"/>
      <c r="D592" s="232" t="s">
        <v>249</v>
      </c>
      <c r="E592" s="249" t="s">
        <v>5</v>
      </c>
      <c r="F592" s="250" t="s">
        <v>1032</v>
      </c>
      <c r="H592" s="249" t="s">
        <v>5</v>
      </c>
      <c r="I592" s="251"/>
      <c r="L592" s="248"/>
      <c r="M592" s="252"/>
      <c r="N592" s="253"/>
      <c r="O592" s="253"/>
      <c r="P592" s="253"/>
      <c r="Q592" s="253"/>
      <c r="R592" s="253"/>
      <c r="S592" s="253"/>
      <c r="T592" s="254"/>
      <c r="AT592" s="249" t="s">
        <v>249</v>
      </c>
      <c r="AU592" s="249" t="s">
        <v>79</v>
      </c>
      <c r="AV592" s="14" t="s">
        <v>77</v>
      </c>
      <c r="AW592" s="14" t="s">
        <v>34</v>
      </c>
      <c r="AX592" s="14" t="s">
        <v>70</v>
      </c>
      <c r="AY592" s="249" t="s">
        <v>159</v>
      </c>
    </row>
    <row r="593" s="12" customFormat="1">
      <c r="B593" s="231"/>
      <c r="D593" s="232" t="s">
        <v>249</v>
      </c>
      <c r="E593" s="233" t="s">
        <v>5</v>
      </c>
      <c r="F593" s="234" t="s">
        <v>1033</v>
      </c>
      <c r="H593" s="235">
        <v>7.7000000000000002</v>
      </c>
      <c r="I593" s="236"/>
      <c r="L593" s="231"/>
      <c r="M593" s="237"/>
      <c r="N593" s="238"/>
      <c r="O593" s="238"/>
      <c r="P593" s="238"/>
      <c r="Q593" s="238"/>
      <c r="R593" s="238"/>
      <c r="S593" s="238"/>
      <c r="T593" s="239"/>
      <c r="AT593" s="233" t="s">
        <v>249</v>
      </c>
      <c r="AU593" s="233" t="s">
        <v>79</v>
      </c>
      <c r="AV593" s="12" t="s">
        <v>79</v>
      </c>
      <c r="AW593" s="12" t="s">
        <v>34</v>
      </c>
      <c r="AX593" s="12" t="s">
        <v>70</v>
      </c>
      <c r="AY593" s="233" t="s">
        <v>159</v>
      </c>
    </row>
    <row r="594" s="14" customFormat="1">
      <c r="B594" s="248"/>
      <c r="D594" s="232" t="s">
        <v>249</v>
      </c>
      <c r="E594" s="249" t="s">
        <v>5</v>
      </c>
      <c r="F594" s="250" t="s">
        <v>1034</v>
      </c>
      <c r="H594" s="249" t="s">
        <v>5</v>
      </c>
      <c r="I594" s="251"/>
      <c r="L594" s="248"/>
      <c r="M594" s="252"/>
      <c r="N594" s="253"/>
      <c r="O594" s="253"/>
      <c r="P594" s="253"/>
      <c r="Q594" s="253"/>
      <c r="R594" s="253"/>
      <c r="S594" s="253"/>
      <c r="T594" s="254"/>
      <c r="AT594" s="249" t="s">
        <v>249</v>
      </c>
      <c r="AU594" s="249" t="s">
        <v>79</v>
      </c>
      <c r="AV594" s="14" t="s">
        <v>77</v>
      </c>
      <c r="AW594" s="14" t="s">
        <v>34</v>
      </c>
      <c r="AX594" s="14" t="s">
        <v>70</v>
      </c>
      <c r="AY594" s="249" t="s">
        <v>159</v>
      </c>
    </row>
    <row r="595" s="12" customFormat="1">
      <c r="B595" s="231"/>
      <c r="D595" s="232" t="s">
        <v>249</v>
      </c>
      <c r="E595" s="233" t="s">
        <v>5</v>
      </c>
      <c r="F595" s="234" t="s">
        <v>1035</v>
      </c>
      <c r="H595" s="235">
        <v>4.1399999999999997</v>
      </c>
      <c r="I595" s="236"/>
      <c r="L595" s="231"/>
      <c r="M595" s="237"/>
      <c r="N595" s="238"/>
      <c r="O595" s="238"/>
      <c r="P595" s="238"/>
      <c r="Q595" s="238"/>
      <c r="R595" s="238"/>
      <c r="S595" s="238"/>
      <c r="T595" s="239"/>
      <c r="AT595" s="233" t="s">
        <v>249</v>
      </c>
      <c r="AU595" s="233" t="s">
        <v>79</v>
      </c>
      <c r="AV595" s="12" t="s">
        <v>79</v>
      </c>
      <c r="AW595" s="12" t="s">
        <v>34</v>
      </c>
      <c r="AX595" s="12" t="s">
        <v>70</v>
      </c>
      <c r="AY595" s="233" t="s">
        <v>159</v>
      </c>
    </row>
    <row r="596" s="14" customFormat="1">
      <c r="B596" s="248"/>
      <c r="D596" s="232" t="s">
        <v>249</v>
      </c>
      <c r="E596" s="249" t="s">
        <v>5</v>
      </c>
      <c r="F596" s="250" t="s">
        <v>1036</v>
      </c>
      <c r="H596" s="249" t="s">
        <v>5</v>
      </c>
      <c r="I596" s="251"/>
      <c r="L596" s="248"/>
      <c r="M596" s="252"/>
      <c r="N596" s="253"/>
      <c r="O596" s="253"/>
      <c r="P596" s="253"/>
      <c r="Q596" s="253"/>
      <c r="R596" s="253"/>
      <c r="S596" s="253"/>
      <c r="T596" s="254"/>
      <c r="AT596" s="249" t="s">
        <v>249</v>
      </c>
      <c r="AU596" s="249" t="s">
        <v>79</v>
      </c>
      <c r="AV596" s="14" t="s">
        <v>77</v>
      </c>
      <c r="AW596" s="14" t="s">
        <v>34</v>
      </c>
      <c r="AX596" s="14" t="s">
        <v>70</v>
      </c>
      <c r="AY596" s="249" t="s">
        <v>159</v>
      </c>
    </row>
    <row r="597" s="12" customFormat="1">
      <c r="B597" s="231"/>
      <c r="D597" s="232" t="s">
        <v>249</v>
      </c>
      <c r="E597" s="233" t="s">
        <v>5</v>
      </c>
      <c r="F597" s="234" t="s">
        <v>1037</v>
      </c>
      <c r="H597" s="235">
        <v>7</v>
      </c>
      <c r="I597" s="236"/>
      <c r="L597" s="231"/>
      <c r="M597" s="237"/>
      <c r="N597" s="238"/>
      <c r="O597" s="238"/>
      <c r="P597" s="238"/>
      <c r="Q597" s="238"/>
      <c r="R597" s="238"/>
      <c r="S597" s="238"/>
      <c r="T597" s="239"/>
      <c r="AT597" s="233" t="s">
        <v>249</v>
      </c>
      <c r="AU597" s="233" t="s">
        <v>79</v>
      </c>
      <c r="AV597" s="12" t="s">
        <v>79</v>
      </c>
      <c r="AW597" s="12" t="s">
        <v>34</v>
      </c>
      <c r="AX597" s="12" t="s">
        <v>70</v>
      </c>
      <c r="AY597" s="233" t="s">
        <v>159</v>
      </c>
    </row>
    <row r="598" s="13" customFormat="1">
      <c r="B598" s="240"/>
      <c r="D598" s="232" t="s">
        <v>249</v>
      </c>
      <c r="E598" s="241" t="s">
        <v>5</v>
      </c>
      <c r="F598" s="242" t="s">
        <v>251</v>
      </c>
      <c r="H598" s="243">
        <v>334.17700000000002</v>
      </c>
      <c r="I598" s="244"/>
      <c r="L598" s="240"/>
      <c r="M598" s="245"/>
      <c r="N598" s="246"/>
      <c r="O598" s="246"/>
      <c r="P598" s="246"/>
      <c r="Q598" s="246"/>
      <c r="R598" s="246"/>
      <c r="S598" s="246"/>
      <c r="T598" s="247"/>
      <c r="AT598" s="241" t="s">
        <v>249</v>
      </c>
      <c r="AU598" s="241" t="s">
        <v>79</v>
      </c>
      <c r="AV598" s="13" t="s">
        <v>175</v>
      </c>
      <c r="AW598" s="13" t="s">
        <v>34</v>
      </c>
      <c r="AX598" s="13" t="s">
        <v>77</v>
      </c>
      <c r="AY598" s="241" t="s">
        <v>159</v>
      </c>
    </row>
    <row r="599" s="1" customFormat="1" ht="38.25" customHeight="1">
      <c r="B599" s="213"/>
      <c r="C599" s="214" t="s">
        <v>1038</v>
      </c>
      <c r="D599" s="214" t="s">
        <v>162</v>
      </c>
      <c r="E599" s="215" t="s">
        <v>1039</v>
      </c>
      <c r="F599" s="216" t="s">
        <v>1040</v>
      </c>
      <c r="G599" s="217" t="s">
        <v>279</v>
      </c>
      <c r="H599" s="218">
        <v>6349.3630000000003</v>
      </c>
      <c r="I599" s="219"/>
      <c r="J599" s="220">
        <f>ROUND(I599*H599,2)</f>
        <v>0</v>
      </c>
      <c r="K599" s="216" t="s">
        <v>166</v>
      </c>
      <c r="L599" s="47"/>
      <c r="M599" s="221" t="s">
        <v>5</v>
      </c>
      <c r="N599" s="222" t="s">
        <v>41</v>
      </c>
      <c r="O599" s="48"/>
      <c r="P599" s="223">
        <f>O599*H599</f>
        <v>0</v>
      </c>
      <c r="Q599" s="223">
        <v>0</v>
      </c>
      <c r="R599" s="223">
        <f>Q599*H599</f>
        <v>0</v>
      </c>
      <c r="S599" s="223">
        <v>0</v>
      </c>
      <c r="T599" s="224">
        <f>S599*H599</f>
        <v>0</v>
      </c>
      <c r="AR599" s="25" t="s">
        <v>175</v>
      </c>
      <c r="AT599" s="25" t="s">
        <v>162</v>
      </c>
      <c r="AU599" s="25" t="s">
        <v>79</v>
      </c>
      <c r="AY599" s="25" t="s">
        <v>159</v>
      </c>
      <c r="BE599" s="225">
        <f>IF(N599="základní",J599,0)</f>
        <v>0</v>
      </c>
      <c r="BF599" s="225">
        <f>IF(N599="snížená",J599,0)</f>
        <v>0</v>
      </c>
      <c r="BG599" s="225">
        <f>IF(N599="zákl. přenesená",J599,0)</f>
        <v>0</v>
      </c>
      <c r="BH599" s="225">
        <f>IF(N599="sníž. přenesená",J599,0)</f>
        <v>0</v>
      </c>
      <c r="BI599" s="225">
        <f>IF(N599="nulová",J599,0)</f>
        <v>0</v>
      </c>
      <c r="BJ599" s="25" t="s">
        <v>77</v>
      </c>
      <c r="BK599" s="225">
        <f>ROUND(I599*H599,2)</f>
        <v>0</v>
      </c>
      <c r="BL599" s="25" t="s">
        <v>175</v>
      </c>
      <c r="BM599" s="25" t="s">
        <v>1041</v>
      </c>
    </row>
    <row r="600" s="12" customFormat="1">
      <c r="B600" s="231"/>
      <c r="D600" s="232" t="s">
        <v>249</v>
      </c>
      <c r="E600" s="233" t="s">
        <v>5</v>
      </c>
      <c r="F600" s="234" t="s">
        <v>1042</v>
      </c>
      <c r="H600" s="235">
        <v>6349.3630000000003</v>
      </c>
      <c r="I600" s="236"/>
      <c r="L600" s="231"/>
      <c r="M600" s="237"/>
      <c r="N600" s="238"/>
      <c r="O600" s="238"/>
      <c r="P600" s="238"/>
      <c r="Q600" s="238"/>
      <c r="R600" s="238"/>
      <c r="S600" s="238"/>
      <c r="T600" s="239"/>
      <c r="AT600" s="233" t="s">
        <v>249</v>
      </c>
      <c r="AU600" s="233" t="s">
        <v>79</v>
      </c>
      <c r="AV600" s="12" t="s">
        <v>79</v>
      </c>
      <c r="AW600" s="12" t="s">
        <v>34</v>
      </c>
      <c r="AX600" s="12" t="s">
        <v>70</v>
      </c>
      <c r="AY600" s="233" t="s">
        <v>159</v>
      </c>
    </row>
    <row r="601" s="13" customFormat="1">
      <c r="B601" s="240"/>
      <c r="D601" s="232" t="s">
        <v>249</v>
      </c>
      <c r="E601" s="241" t="s">
        <v>5</v>
      </c>
      <c r="F601" s="242" t="s">
        <v>251</v>
      </c>
      <c r="H601" s="243">
        <v>6349.3630000000003</v>
      </c>
      <c r="I601" s="244"/>
      <c r="L601" s="240"/>
      <c r="M601" s="245"/>
      <c r="N601" s="246"/>
      <c r="O601" s="246"/>
      <c r="P601" s="246"/>
      <c r="Q601" s="246"/>
      <c r="R601" s="246"/>
      <c r="S601" s="246"/>
      <c r="T601" s="247"/>
      <c r="AT601" s="241" t="s">
        <v>249</v>
      </c>
      <c r="AU601" s="241" t="s">
        <v>79</v>
      </c>
      <c r="AV601" s="13" t="s">
        <v>175</v>
      </c>
      <c r="AW601" s="13" t="s">
        <v>34</v>
      </c>
      <c r="AX601" s="13" t="s">
        <v>77</v>
      </c>
      <c r="AY601" s="241" t="s">
        <v>159</v>
      </c>
    </row>
    <row r="602" s="1" customFormat="1" ht="16.5" customHeight="1">
      <c r="B602" s="213"/>
      <c r="C602" s="214" t="s">
        <v>1043</v>
      </c>
      <c r="D602" s="214" t="s">
        <v>162</v>
      </c>
      <c r="E602" s="215" t="s">
        <v>1044</v>
      </c>
      <c r="F602" s="216" t="s">
        <v>1045</v>
      </c>
      <c r="G602" s="217" t="s">
        <v>279</v>
      </c>
      <c r="H602" s="218">
        <v>334.17700000000002</v>
      </c>
      <c r="I602" s="219"/>
      <c r="J602" s="220">
        <f>ROUND(I602*H602,2)</f>
        <v>0</v>
      </c>
      <c r="K602" s="216" t="s">
        <v>166</v>
      </c>
      <c r="L602" s="47"/>
      <c r="M602" s="221" t="s">
        <v>5</v>
      </c>
      <c r="N602" s="222" t="s">
        <v>41</v>
      </c>
      <c r="O602" s="48"/>
      <c r="P602" s="223">
        <f>O602*H602</f>
        <v>0</v>
      </c>
      <c r="Q602" s="223">
        <v>0</v>
      </c>
      <c r="R602" s="223">
        <f>Q602*H602</f>
        <v>0</v>
      </c>
      <c r="S602" s="223">
        <v>0</v>
      </c>
      <c r="T602" s="224">
        <f>S602*H602</f>
        <v>0</v>
      </c>
      <c r="AR602" s="25" t="s">
        <v>175</v>
      </c>
      <c r="AT602" s="25" t="s">
        <v>162</v>
      </c>
      <c r="AU602" s="25" t="s">
        <v>79</v>
      </c>
      <c r="AY602" s="25" t="s">
        <v>159</v>
      </c>
      <c r="BE602" s="225">
        <f>IF(N602="základní",J602,0)</f>
        <v>0</v>
      </c>
      <c r="BF602" s="225">
        <f>IF(N602="snížená",J602,0)</f>
        <v>0</v>
      </c>
      <c r="BG602" s="225">
        <f>IF(N602="zákl. přenesená",J602,0)</f>
        <v>0</v>
      </c>
      <c r="BH602" s="225">
        <f>IF(N602="sníž. přenesená",J602,0)</f>
        <v>0</v>
      </c>
      <c r="BI602" s="225">
        <f>IF(N602="nulová",J602,0)</f>
        <v>0</v>
      </c>
      <c r="BJ602" s="25" t="s">
        <v>77</v>
      </c>
      <c r="BK602" s="225">
        <f>ROUND(I602*H602,2)</f>
        <v>0</v>
      </c>
      <c r="BL602" s="25" t="s">
        <v>175</v>
      </c>
      <c r="BM602" s="25" t="s">
        <v>1046</v>
      </c>
    </row>
    <row r="603" s="12" customFormat="1">
      <c r="B603" s="231"/>
      <c r="D603" s="232" t="s">
        <v>249</v>
      </c>
      <c r="E603" s="233" t="s">
        <v>5</v>
      </c>
      <c r="F603" s="234" t="s">
        <v>1047</v>
      </c>
      <c r="H603" s="235">
        <v>334.17700000000002</v>
      </c>
      <c r="I603" s="236"/>
      <c r="L603" s="231"/>
      <c r="M603" s="237"/>
      <c r="N603" s="238"/>
      <c r="O603" s="238"/>
      <c r="P603" s="238"/>
      <c r="Q603" s="238"/>
      <c r="R603" s="238"/>
      <c r="S603" s="238"/>
      <c r="T603" s="239"/>
      <c r="AT603" s="233" t="s">
        <v>249</v>
      </c>
      <c r="AU603" s="233" t="s">
        <v>79</v>
      </c>
      <c r="AV603" s="12" t="s">
        <v>79</v>
      </c>
      <c r="AW603" s="12" t="s">
        <v>34</v>
      </c>
      <c r="AX603" s="12" t="s">
        <v>70</v>
      </c>
      <c r="AY603" s="233" t="s">
        <v>159</v>
      </c>
    </row>
    <row r="604" s="13" customFormat="1">
      <c r="B604" s="240"/>
      <c r="D604" s="232" t="s">
        <v>249</v>
      </c>
      <c r="E604" s="241" t="s">
        <v>5</v>
      </c>
      <c r="F604" s="242" t="s">
        <v>251</v>
      </c>
      <c r="H604" s="243">
        <v>334.17700000000002</v>
      </c>
      <c r="I604" s="244"/>
      <c r="L604" s="240"/>
      <c r="M604" s="245"/>
      <c r="N604" s="246"/>
      <c r="O604" s="246"/>
      <c r="P604" s="246"/>
      <c r="Q604" s="246"/>
      <c r="R604" s="246"/>
      <c r="S604" s="246"/>
      <c r="T604" s="247"/>
      <c r="AT604" s="241" t="s">
        <v>249</v>
      </c>
      <c r="AU604" s="241" t="s">
        <v>79</v>
      </c>
      <c r="AV604" s="13" t="s">
        <v>175</v>
      </c>
      <c r="AW604" s="13" t="s">
        <v>34</v>
      </c>
      <c r="AX604" s="13" t="s">
        <v>77</v>
      </c>
      <c r="AY604" s="241" t="s">
        <v>159</v>
      </c>
    </row>
    <row r="605" s="1" customFormat="1" ht="16.5" customHeight="1">
      <c r="B605" s="213"/>
      <c r="C605" s="214" t="s">
        <v>1048</v>
      </c>
      <c r="D605" s="214" t="s">
        <v>162</v>
      </c>
      <c r="E605" s="215" t="s">
        <v>1049</v>
      </c>
      <c r="F605" s="216" t="s">
        <v>1050</v>
      </c>
      <c r="G605" s="217" t="s">
        <v>279</v>
      </c>
      <c r="H605" s="218">
        <v>57.134999999999998</v>
      </c>
      <c r="I605" s="219"/>
      <c r="J605" s="220">
        <f>ROUND(I605*H605,2)</f>
        <v>0</v>
      </c>
      <c r="K605" s="216" t="s">
        <v>166</v>
      </c>
      <c r="L605" s="47"/>
      <c r="M605" s="221" t="s">
        <v>5</v>
      </c>
      <c r="N605" s="222" t="s">
        <v>41</v>
      </c>
      <c r="O605" s="48"/>
      <c r="P605" s="223">
        <f>O605*H605</f>
        <v>0</v>
      </c>
      <c r="Q605" s="223">
        <v>0</v>
      </c>
      <c r="R605" s="223">
        <f>Q605*H605</f>
        <v>0</v>
      </c>
      <c r="S605" s="223">
        <v>0</v>
      </c>
      <c r="T605" s="224">
        <f>S605*H605</f>
        <v>0</v>
      </c>
      <c r="AR605" s="25" t="s">
        <v>175</v>
      </c>
      <c r="AT605" s="25" t="s">
        <v>162</v>
      </c>
      <c r="AU605" s="25" t="s">
        <v>79</v>
      </c>
      <c r="AY605" s="25" t="s">
        <v>159</v>
      </c>
      <c r="BE605" s="225">
        <f>IF(N605="základní",J605,0)</f>
        <v>0</v>
      </c>
      <c r="BF605" s="225">
        <f>IF(N605="snížená",J605,0)</f>
        <v>0</v>
      </c>
      <c r="BG605" s="225">
        <f>IF(N605="zákl. přenesená",J605,0)</f>
        <v>0</v>
      </c>
      <c r="BH605" s="225">
        <f>IF(N605="sníž. přenesená",J605,0)</f>
        <v>0</v>
      </c>
      <c r="BI605" s="225">
        <f>IF(N605="nulová",J605,0)</f>
        <v>0</v>
      </c>
      <c r="BJ605" s="25" t="s">
        <v>77</v>
      </c>
      <c r="BK605" s="225">
        <f>ROUND(I605*H605,2)</f>
        <v>0</v>
      </c>
      <c r="BL605" s="25" t="s">
        <v>175</v>
      </c>
      <c r="BM605" s="25" t="s">
        <v>1051</v>
      </c>
    </row>
    <row r="606" s="14" customFormat="1">
      <c r="B606" s="248"/>
      <c r="D606" s="232" t="s">
        <v>249</v>
      </c>
      <c r="E606" s="249" t="s">
        <v>5</v>
      </c>
      <c r="F606" s="250" t="s">
        <v>1030</v>
      </c>
      <c r="H606" s="249" t="s">
        <v>5</v>
      </c>
      <c r="I606" s="251"/>
      <c r="L606" s="248"/>
      <c r="M606" s="252"/>
      <c r="N606" s="253"/>
      <c r="O606" s="253"/>
      <c r="P606" s="253"/>
      <c r="Q606" s="253"/>
      <c r="R606" s="253"/>
      <c r="S606" s="253"/>
      <c r="T606" s="254"/>
      <c r="AT606" s="249" t="s">
        <v>249</v>
      </c>
      <c r="AU606" s="249" t="s">
        <v>79</v>
      </c>
      <c r="AV606" s="14" t="s">
        <v>77</v>
      </c>
      <c r="AW606" s="14" t="s">
        <v>34</v>
      </c>
      <c r="AX606" s="14" t="s">
        <v>70</v>
      </c>
      <c r="AY606" s="249" t="s">
        <v>159</v>
      </c>
    </row>
    <row r="607" s="12" customFormat="1">
      <c r="B607" s="231"/>
      <c r="D607" s="232" t="s">
        <v>249</v>
      </c>
      <c r="E607" s="233" t="s">
        <v>5</v>
      </c>
      <c r="F607" s="234" t="s">
        <v>1031</v>
      </c>
      <c r="H607" s="235">
        <v>38.295000000000002</v>
      </c>
      <c r="I607" s="236"/>
      <c r="L607" s="231"/>
      <c r="M607" s="237"/>
      <c r="N607" s="238"/>
      <c r="O607" s="238"/>
      <c r="P607" s="238"/>
      <c r="Q607" s="238"/>
      <c r="R607" s="238"/>
      <c r="S607" s="238"/>
      <c r="T607" s="239"/>
      <c r="AT607" s="233" t="s">
        <v>249</v>
      </c>
      <c r="AU607" s="233" t="s">
        <v>79</v>
      </c>
      <c r="AV607" s="12" t="s">
        <v>79</v>
      </c>
      <c r="AW607" s="12" t="s">
        <v>34</v>
      </c>
      <c r="AX607" s="12" t="s">
        <v>70</v>
      </c>
      <c r="AY607" s="233" t="s">
        <v>159</v>
      </c>
    </row>
    <row r="608" s="14" customFormat="1">
      <c r="B608" s="248"/>
      <c r="D608" s="232" t="s">
        <v>249</v>
      </c>
      <c r="E608" s="249" t="s">
        <v>5</v>
      </c>
      <c r="F608" s="250" t="s">
        <v>1032</v>
      </c>
      <c r="H608" s="249" t="s">
        <v>5</v>
      </c>
      <c r="I608" s="251"/>
      <c r="L608" s="248"/>
      <c r="M608" s="252"/>
      <c r="N608" s="253"/>
      <c r="O608" s="253"/>
      <c r="P608" s="253"/>
      <c r="Q608" s="253"/>
      <c r="R608" s="253"/>
      <c r="S608" s="253"/>
      <c r="T608" s="254"/>
      <c r="AT608" s="249" t="s">
        <v>249</v>
      </c>
      <c r="AU608" s="249" t="s">
        <v>79</v>
      </c>
      <c r="AV608" s="14" t="s">
        <v>77</v>
      </c>
      <c r="AW608" s="14" t="s">
        <v>34</v>
      </c>
      <c r="AX608" s="14" t="s">
        <v>70</v>
      </c>
      <c r="AY608" s="249" t="s">
        <v>159</v>
      </c>
    </row>
    <row r="609" s="12" customFormat="1">
      <c r="B609" s="231"/>
      <c r="D609" s="232" t="s">
        <v>249</v>
      </c>
      <c r="E609" s="233" t="s">
        <v>5</v>
      </c>
      <c r="F609" s="234" t="s">
        <v>1033</v>
      </c>
      <c r="H609" s="235">
        <v>7.7000000000000002</v>
      </c>
      <c r="I609" s="236"/>
      <c r="L609" s="231"/>
      <c r="M609" s="237"/>
      <c r="N609" s="238"/>
      <c r="O609" s="238"/>
      <c r="P609" s="238"/>
      <c r="Q609" s="238"/>
      <c r="R609" s="238"/>
      <c r="S609" s="238"/>
      <c r="T609" s="239"/>
      <c r="AT609" s="233" t="s">
        <v>249</v>
      </c>
      <c r="AU609" s="233" t="s">
        <v>79</v>
      </c>
      <c r="AV609" s="12" t="s">
        <v>79</v>
      </c>
      <c r="AW609" s="12" t="s">
        <v>34</v>
      </c>
      <c r="AX609" s="12" t="s">
        <v>70</v>
      </c>
      <c r="AY609" s="233" t="s">
        <v>159</v>
      </c>
    </row>
    <row r="610" s="14" customFormat="1">
      <c r="B610" s="248"/>
      <c r="D610" s="232" t="s">
        <v>249</v>
      </c>
      <c r="E610" s="249" t="s">
        <v>5</v>
      </c>
      <c r="F610" s="250" t="s">
        <v>1034</v>
      </c>
      <c r="H610" s="249" t="s">
        <v>5</v>
      </c>
      <c r="I610" s="251"/>
      <c r="L610" s="248"/>
      <c r="M610" s="252"/>
      <c r="N610" s="253"/>
      <c r="O610" s="253"/>
      <c r="P610" s="253"/>
      <c r="Q610" s="253"/>
      <c r="R610" s="253"/>
      <c r="S610" s="253"/>
      <c r="T610" s="254"/>
      <c r="AT610" s="249" t="s">
        <v>249</v>
      </c>
      <c r="AU610" s="249" t="s">
        <v>79</v>
      </c>
      <c r="AV610" s="14" t="s">
        <v>77</v>
      </c>
      <c r="AW610" s="14" t="s">
        <v>34</v>
      </c>
      <c r="AX610" s="14" t="s">
        <v>70</v>
      </c>
      <c r="AY610" s="249" t="s">
        <v>159</v>
      </c>
    </row>
    <row r="611" s="12" customFormat="1">
      <c r="B611" s="231"/>
      <c r="D611" s="232" t="s">
        <v>249</v>
      </c>
      <c r="E611" s="233" t="s">
        <v>5</v>
      </c>
      <c r="F611" s="234" t="s">
        <v>1035</v>
      </c>
      <c r="H611" s="235">
        <v>4.1399999999999997</v>
      </c>
      <c r="I611" s="236"/>
      <c r="L611" s="231"/>
      <c r="M611" s="237"/>
      <c r="N611" s="238"/>
      <c r="O611" s="238"/>
      <c r="P611" s="238"/>
      <c r="Q611" s="238"/>
      <c r="R611" s="238"/>
      <c r="S611" s="238"/>
      <c r="T611" s="239"/>
      <c r="AT611" s="233" t="s">
        <v>249</v>
      </c>
      <c r="AU611" s="233" t="s">
        <v>79</v>
      </c>
      <c r="AV611" s="12" t="s">
        <v>79</v>
      </c>
      <c r="AW611" s="12" t="s">
        <v>34</v>
      </c>
      <c r="AX611" s="12" t="s">
        <v>70</v>
      </c>
      <c r="AY611" s="233" t="s">
        <v>159</v>
      </c>
    </row>
    <row r="612" s="14" customFormat="1">
      <c r="B612" s="248"/>
      <c r="D612" s="232" t="s">
        <v>249</v>
      </c>
      <c r="E612" s="249" t="s">
        <v>5</v>
      </c>
      <c r="F612" s="250" t="s">
        <v>1036</v>
      </c>
      <c r="H612" s="249" t="s">
        <v>5</v>
      </c>
      <c r="I612" s="251"/>
      <c r="L612" s="248"/>
      <c r="M612" s="252"/>
      <c r="N612" s="253"/>
      <c r="O612" s="253"/>
      <c r="P612" s="253"/>
      <c r="Q612" s="253"/>
      <c r="R612" s="253"/>
      <c r="S612" s="253"/>
      <c r="T612" s="254"/>
      <c r="AT612" s="249" t="s">
        <v>249</v>
      </c>
      <c r="AU612" s="249" t="s">
        <v>79</v>
      </c>
      <c r="AV612" s="14" t="s">
        <v>77</v>
      </c>
      <c r="AW612" s="14" t="s">
        <v>34</v>
      </c>
      <c r="AX612" s="14" t="s">
        <v>70</v>
      </c>
      <c r="AY612" s="249" t="s">
        <v>159</v>
      </c>
    </row>
    <row r="613" s="12" customFormat="1">
      <c r="B613" s="231"/>
      <c r="D613" s="232" t="s">
        <v>249</v>
      </c>
      <c r="E613" s="233" t="s">
        <v>5</v>
      </c>
      <c r="F613" s="234" t="s">
        <v>1037</v>
      </c>
      <c r="H613" s="235">
        <v>7</v>
      </c>
      <c r="I613" s="236"/>
      <c r="L613" s="231"/>
      <c r="M613" s="237"/>
      <c r="N613" s="238"/>
      <c r="O613" s="238"/>
      <c r="P613" s="238"/>
      <c r="Q613" s="238"/>
      <c r="R613" s="238"/>
      <c r="S613" s="238"/>
      <c r="T613" s="239"/>
      <c r="AT613" s="233" t="s">
        <v>249</v>
      </c>
      <c r="AU613" s="233" t="s">
        <v>79</v>
      </c>
      <c r="AV613" s="12" t="s">
        <v>79</v>
      </c>
      <c r="AW613" s="12" t="s">
        <v>34</v>
      </c>
      <c r="AX613" s="12" t="s">
        <v>70</v>
      </c>
      <c r="AY613" s="233" t="s">
        <v>159</v>
      </c>
    </row>
    <row r="614" s="13" customFormat="1">
      <c r="B614" s="240"/>
      <c r="D614" s="232" t="s">
        <v>249</v>
      </c>
      <c r="E614" s="241" t="s">
        <v>5</v>
      </c>
      <c r="F614" s="242" t="s">
        <v>251</v>
      </c>
      <c r="H614" s="243">
        <v>57.134999999999998</v>
      </c>
      <c r="I614" s="244"/>
      <c r="L614" s="240"/>
      <c r="M614" s="245"/>
      <c r="N614" s="246"/>
      <c r="O614" s="246"/>
      <c r="P614" s="246"/>
      <c r="Q614" s="246"/>
      <c r="R614" s="246"/>
      <c r="S614" s="246"/>
      <c r="T614" s="247"/>
      <c r="AT614" s="241" t="s">
        <v>249</v>
      </c>
      <c r="AU614" s="241" t="s">
        <v>79</v>
      </c>
      <c r="AV614" s="13" t="s">
        <v>175</v>
      </c>
      <c r="AW614" s="13" t="s">
        <v>34</v>
      </c>
      <c r="AX614" s="13" t="s">
        <v>77</v>
      </c>
      <c r="AY614" s="241" t="s">
        <v>159</v>
      </c>
    </row>
    <row r="615" s="1" customFormat="1" ht="25.5" customHeight="1">
      <c r="B615" s="213"/>
      <c r="C615" s="214" t="s">
        <v>1052</v>
      </c>
      <c r="D615" s="214" t="s">
        <v>162</v>
      </c>
      <c r="E615" s="215" t="s">
        <v>1053</v>
      </c>
      <c r="F615" s="216" t="s">
        <v>1054</v>
      </c>
      <c r="G615" s="217" t="s">
        <v>279</v>
      </c>
      <c r="H615" s="218">
        <v>36.386000000000003</v>
      </c>
      <c r="I615" s="219"/>
      <c r="J615" s="220">
        <f>ROUND(I615*H615,2)</f>
        <v>0</v>
      </c>
      <c r="K615" s="216" t="s">
        <v>166</v>
      </c>
      <c r="L615" s="47"/>
      <c r="M615" s="221" t="s">
        <v>5</v>
      </c>
      <c r="N615" s="222" t="s">
        <v>41</v>
      </c>
      <c r="O615" s="48"/>
      <c r="P615" s="223">
        <f>O615*H615</f>
        <v>0</v>
      </c>
      <c r="Q615" s="223">
        <v>0</v>
      </c>
      <c r="R615" s="223">
        <f>Q615*H615</f>
        <v>0</v>
      </c>
      <c r="S615" s="223">
        <v>0</v>
      </c>
      <c r="T615" s="224">
        <f>S615*H615</f>
        <v>0</v>
      </c>
      <c r="AR615" s="25" t="s">
        <v>175</v>
      </c>
      <c r="AT615" s="25" t="s">
        <v>162</v>
      </c>
      <c r="AU615" s="25" t="s">
        <v>79</v>
      </c>
      <c r="AY615" s="25" t="s">
        <v>159</v>
      </c>
      <c r="BE615" s="225">
        <f>IF(N615="základní",J615,0)</f>
        <v>0</v>
      </c>
      <c r="BF615" s="225">
        <f>IF(N615="snížená",J615,0)</f>
        <v>0</v>
      </c>
      <c r="BG615" s="225">
        <f>IF(N615="zákl. přenesená",J615,0)</f>
        <v>0</v>
      </c>
      <c r="BH615" s="225">
        <f>IF(N615="sníž. přenesená",J615,0)</f>
        <v>0</v>
      </c>
      <c r="BI615" s="225">
        <f>IF(N615="nulová",J615,0)</f>
        <v>0</v>
      </c>
      <c r="BJ615" s="25" t="s">
        <v>77</v>
      </c>
      <c r="BK615" s="225">
        <f>ROUND(I615*H615,2)</f>
        <v>0</v>
      </c>
      <c r="BL615" s="25" t="s">
        <v>175</v>
      </c>
      <c r="BM615" s="25" t="s">
        <v>1055</v>
      </c>
    </row>
    <row r="616" s="14" customFormat="1">
      <c r="B616" s="248"/>
      <c r="D616" s="232" t="s">
        <v>249</v>
      </c>
      <c r="E616" s="249" t="s">
        <v>5</v>
      </c>
      <c r="F616" s="250" t="s">
        <v>1024</v>
      </c>
      <c r="H616" s="249" t="s">
        <v>5</v>
      </c>
      <c r="I616" s="251"/>
      <c r="L616" s="248"/>
      <c r="M616" s="252"/>
      <c r="N616" s="253"/>
      <c r="O616" s="253"/>
      <c r="P616" s="253"/>
      <c r="Q616" s="253"/>
      <c r="R616" s="253"/>
      <c r="S616" s="253"/>
      <c r="T616" s="254"/>
      <c r="AT616" s="249" t="s">
        <v>249</v>
      </c>
      <c r="AU616" s="249" t="s">
        <v>79</v>
      </c>
      <c r="AV616" s="14" t="s">
        <v>77</v>
      </c>
      <c r="AW616" s="14" t="s">
        <v>34</v>
      </c>
      <c r="AX616" s="14" t="s">
        <v>70</v>
      </c>
      <c r="AY616" s="249" t="s">
        <v>159</v>
      </c>
    </row>
    <row r="617" s="12" customFormat="1">
      <c r="B617" s="231"/>
      <c r="D617" s="232" t="s">
        <v>249</v>
      </c>
      <c r="E617" s="233" t="s">
        <v>5</v>
      </c>
      <c r="F617" s="234" t="s">
        <v>1025</v>
      </c>
      <c r="H617" s="235">
        <v>36.386000000000003</v>
      </c>
      <c r="I617" s="236"/>
      <c r="L617" s="231"/>
      <c r="M617" s="237"/>
      <c r="N617" s="238"/>
      <c r="O617" s="238"/>
      <c r="P617" s="238"/>
      <c r="Q617" s="238"/>
      <c r="R617" s="238"/>
      <c r="S617" s="238"/>
      <c r="T617" s="239"/>
      <c r="AT617" s="233" t="s">
        <v>249</v>
      </c>
      <c r="AU617" s="233" t="s">
        <v>79</v>
      </c>
      <c r="AV617" s="12" t="s">
        <v>79</v>
      </c>
      <c r="AW617" s="12" t="s">
        <v>34</v>
      </c>
      <c r="AX617" s="12" t="s">
        <v>70</v>
      </c>
      <c r="AY617" s="233" t="s">
        <v>159</v>
      </c>
    </row>
    <row r="618" s="13" customFormat="1">
      <c r="B618" s="240"/>
      <c r="D618" s="232" t="s">
        <v>249</v>
      </c>
      <c r="E618" s="241" t="s">
        <v>5</v>
      </c>
      <c r="F618" s="242" t="s">
        <v>251</v>
      </c>
      <c r="H618" s="243">
        <v>36.386000000000003</v>
      </c>
      <c r="I618" s="244"/>
      <c r="L618" s="240"/>
      <c r="M618" s="245"/>
      <c r="N618" s="246"/>
      <c r="O618" s="246"/>
      <c r="P618" s="246"/>
      <c r="Q618" s="246"/>
      <c r="R618" s="246"/>
      <c r="S618" s="246"/>
      <c r="T618" s="247"/>
      <c r="AT618" s="241" t="s">
        <v>249</v>
      </c>
      <c r="AU618" s="241" t="s">
        <v>79</v>
      </c>
      <c r="AV618" s="13" t="s">
        <v>175</v>
      </c>
      <c r="AW618" s="13" t="s">
        <v>34</v>
      </c>
      <c r="AX618" s="13" t="s">
        <v>77</v>
      </c>
      <c r="AY618" s="241" t="s">
        <v>159</v>
      </c>
    </row>
    <row r="619" s="1" customFormat="1" ht="16.5" customHeight="1">
      <c r="B619" s="213"/>
      <c r="C619" s="214" t="s">
        <v>1056</v>
      </c>
      <c r="D619" s="214" t="s">
        <v>162</v>
      </c>
      <c r="E619" s="215" t="s">
        <v>1057</v>
      </c>
      <c r="F619" s="216" t="s">
        <v>1058</v>
      </c>
      <c r="G619" s="217" t="s">
        <v>279</v>
      </c>
      <c r="H619" s="218">
        <v>216.5</v>
      </c>
      <c r="I619" s="219"/>
      <c r="J619" s="220">
        <f>ROUND(I619*H619,2)</f>
        <v>0</v>
      </c>
      <c r="K619" s="216" t="s">
        <v>166</v>
      </c>
      <c r="L619" s="47"/>
      <c r="M619" s="221" t="s">
        <v>5</v>
      </c>
      <c r="N619" s="222" t="s">
        <v>41</v>
      </c>
      <c r="O619" s="48"/>
      <c r="P619" s="223">
        <f>O619*H619</f>
        <v>0</v>
      </c>
      <c r="Q619" s="223">
        <v>0</v>
      </c>
      <c r="R619" s="223">
        <f>Q619*H619</f>
        <v>0</v>
      </c>
      <c r="S619" s="223">
        <v>0</v>
      </c>
      <c r="T619" s="224">
        <f>S619*H619</f>
        <v>0</v>
      </c>
      <c r="AR619" s="25" t="s">
        <v>175</v>
      </c>
      <c r="AT619" s="25" t="s">
        <v>162</v>
      </c>
      <c r="AU619" s="25" t="s">
        <v>79</v>
      </c>
      <c r="AY619" s="25" t="s">
        <v>159</v>
      </c>
      <c r="BE619" s="225">
        <f>IF(N619="základní",J619,0)</f>
        <v>0</v>
      </c>
      <c r="BF619" s="225">
        <f>IF(N619="snížená",J619,0)</f>
        <v>0</v>
      </c>
      <c r="BG619" s="225">
        <f>IF(N619="zákl. přenesená",J619,0)</f>
        <v>0</v>
      </c>
      <c r="BH619" s="225">
        <f>IF(N619="sníž. přenesená",J619,0)</f>
        <v>0</v>
      </c>
      <c r="BI619" s="225">
        <f>IF(N619="nulová",J619,0)</f>
        <v>0</v>
      </c>
      <c r="BJ619" s="25" t="s">
        <v>77</v>
      </c>
      <c r="BK619" s="225">
        <f>ROUND(I619*H619,2)</f>
        <v>0</v>
      </c>
      <c r="BL619" s="25" t="s">
        <v>175</v>
      </c>
      <c r="BM619" s="25" t="s">
        <v>1059</v>
      </c>
    </row>
    <row r="620" s="14" customFormat="1">
      <c r="B620" s="248"/>
      <c r="D620" s="232" t="s">
        <v>249</v>
      </c>
      <c r="E620" s="249" t="s">
        <v>5</v>
      </c>
      <c r="F620" s="250" t="s">
        <v>1060</v>
      </c>
      <c r="H620" s="249" t="s">
        <v>5</v>
      </c>
      <c r="I620" s="251"/>
      <c r="L620" s="248"/>
      <c r="M620" s="252"/>
      <c r="N620" s="253"/>
      <c r="O620" s="253"/>
      <c r="P620" s="253"/>
      <c r="Q620" s="253"/>
      <c r="R620" s="253"/>
      <c r="S620" s="253"/>
      <c r="T620" s="254"/>
      <c r="AT620" s="249" t="s">
        <v>249</v>
      </c>
      <c r="AU620" s="249" t="s">
        <v>79</v>
      </c>
      <c r="AV620" s="14" t="s">
        <v>77</v>
      </c>
      <c r="AW620" s="14" t="s">
        <v>34</v>
      </c>
      <c r="AX620" s="14" t="s">
        <v>70</v>
      </c>
      <c r="AY620" s="249" t="s">
        <v>159</v>
      </c>
    </row>
    <row r="621" s="12" customFormat="1">
      <c r="B621" s="231"/>
      <c r="D621" s="232" t="s">
        <v>249</v>
      </c>
      <c r="E621" s="233" t="s">
        <v>5</v>
      </c>
      <c r="F621" s="234" t="s">
        <v>1029</v>
      </c>
      <c r="H621" s="235">
        <v>216.5</v>
      </c>
      <c r="I621" s="236"/>
      <c r="L621" s="231"/>
      <c r="M621" s="237"/>
      <c r="N621" s="238"/>
      <c r="O621" s="238"/>
      <c r="P621" s="238"/>
      <c r="Q621" s="238"/>
      <c r="R621" s="238"/>
      <c r="S621" s="238"/>
      <c r="T621" s="239"/>
      <c r="AT621" s="233" t="s">
        <v>249</v>
      </c>
      <c r="AU621" s="233" t="s">
        <v>79</v>
      </c>
      <c r="AV621" s="12" t="s">
        <v>79</v>
      </c>
      <c r="AW621" s="12" t="s">
        <v>34</v>
      </c>
      <c r="AX621" s="12" t="s">
        <v>70</v>
      </c>
      <c r="AY621" s="233" t="s">
        <v>159</v>
      </c>
    </row>
    <row r="622" s="13" customFormat="1">
      <c r="B622" s="240"/>
      <c r="D622" s="232" t="s">
        <v>249</v>
      </c>
      <c r="E622" s="241" t="s">
        <v>5</v>
      </c>
      <c r="F622" s="242" t="s">
        <v>251</v>
      </c>
      <c r="H622" s="243">
        <v>216.5</v>
      </c>
      <c r="I622" s="244"/>
      <c r="L622" s="240"/>
      <c r="M622" s="265"/>
      <c r="N622" s="266"/>
      <c r="O622" s="266"/>
      <c r="P622" s="266"/>
      <c r="Q622" s="266"/>
      <c r="R622" s="266"/>
      <c r="S622" s="266"/>
      <c r="T622" s="267"/>
      <c r="AT622" s="241" t="s">
        <v>249</v>
      </c>
      <c r="AU622" s="241" t="s">
        <v>79</v>
      </c>
      <c r="AV622" s="13" t="s">
        <v>175</v>
      </c>
      <c r="AW622" s="13" t="s">
        <v>34</v>
      </c>
      <c r="AX622" s="13" t="s">
        <v>77</v>
      </c>
      <c r="AY622" s="241" t="s">
        <v>159</v>
      </c>
    </row>
    <row r="623" s="1" customFormat="1" ht="6.96" customHeight="1">
      <c r="B623" s="68"/>
      <c r="C623" s="69"/>
      <c r="D623" s="69"/>
      <c r="E623" s="69"/>
      <c r="F623" s="69"/>
      <c r="G623" s="69"/>
      <c r="H623" s="69"/>
      <c r="I623" s="164"/>
      <c r="J623" s="69"/>
      <c r="K623" s="69"/>
      <c r="L623" s="47"/>
    </row>
  </sheetData>
  <autoFilter ref="C96:K622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3:H83"/>
    <mergeCell ref="E87:H87"/>
    <mergeCell ref="E85:H85"/>
    <mergeCell ref="E89:H89"/>
    <mergeCell ref="G1:H1"/>
    <mergeCell ref="L2:V2"/>
  </mergeCells>
  <hyperlinks>
    <hyperlink ref="F1:G1" location="C2" display="1) Krycí list soupisu"/>
    <hyperlink ref="G1:H1" location="C62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1061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ROUND(SUM(BE90:BE104), 2)</f>
        <v>0</v>
      </c>
      <c r="G34" s="48"/>
      <c r="H34" s="48"/>
      <c r="I34" s="156">
        <v>0.20999999999999999</v>
      </c>
      <c r="J34" s="155">
        <f>ROUND(ROUND((SUM(BE90:BE104)),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ROUND(SUM(BF90:BF104), 2)</f>
        <v>0</v>
      </c>
      <c r="G35" s="48"/>
      <c r="H35" s="48"/>
      <c r="I35" s="156">
        <v>0.14999999999999999</v>
      </c>
      <c r="J35" s="155">
        <f>ROUND(ROUND((SUM(BF90:BF104)),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ROUND(SUM(BG90:BG104),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ROUND(SUM(BH90:BH104),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ROUND(SUM(BI90:BI104),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101.2 NN - Smíšená stezka osa číslo 2 -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232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233</v>
      </c>
      <c r="I81" s="187"/>
      <c r="L81" s="47"/>
    </row>
    <row r="82" s="1" customFormat="1" ht="17.25" customHeight="1">
      <c r="B82" s="47"/>
      <c r="E82" s="78" t="str">
        <f>E13</f>
        <v>OS 101.2 NN - Smíšená stezka osa číslo 2 - neuznatelné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242</v>
      </c>
      <c r="F91" s="202" t="s">
        <v>243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77</v>
      </c>
      <c r="F92" s="211" t="s">
        <v>244</v>
      </c>
      <c r="I92" s="203"/>
      <c r="J92" s="212">
        <f>BK92</f>
        <v>0</v>
      </c>
      <c r="L92" s="200"/>
      <c r="M92" s="205"/>
      <c r="N92" s="206"/>
      <c r="O92" s="206"/>
      <c r="P92" s="207">
        <f>SUM(P93:P104)</f>
        <v>0</v>
      </c>
      <c r="Q92" s="206"/>
      <c r="R92" s="207">
        <f>SUM(R93:R104)</f>
        <v>0</v>
      </c>
      <c r="S92" s="206"/>
      <c r="T92" s="208">
        <f>SUM(T93:T104)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SUM(BK93:BK104)</f>
        <v>0</v>
      </c>
    </row>
    <row r="93" s="1" customFormat="1" ht="38.25" customHeight="1">
      <c r="B93" s="213"/>
      <c r="C93" s="214" t="s">
        <v>77</v>
      </c>
      <c r="D93" s="214" t="s">
        <v>162</v>
      </c>
      <c r="E93" s="215" t="s">
        <v>245</v>
      </c>
      <c r="F93" s="216" t="s">
        <v>246</v>
      </c>
      <c r="G93" s="217" t="s">
        <v>247</v>
      </c>
      <c r="H93" s="218">
        <v>71.75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175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175</v>
      </c>
      <c r="BM93" s="25" t="s">
        <v>1062</v>
      </c>
    </row>
    <row r="94" s="12" customFormat="1">
      <c r="B94" s="231"/>
      <c r="D94" s="232" t="s">
        <v>249</v>
      </c>
      <c r="E94" s="233" t="s">
        <v>5</v>
      </c>
      <c r="F94" s="234" t="s">
        <v>1063</v>
      </c>
      <c r="H94" s="235">
        <v>71.75</v>
      </c>
      <c r="I94" s="236"/>
      <c r="L94" s="231"/>
      <c r="M94" s="237"/>
      <c r="N94" s="238"/>
      <c r="O94" s="238"/>
      <c r="P94" s="238"/>
      <c r="Q94" s="238"/>
      <c r="R94" s="238"/>
      <c r="S94" s="238"/>
      <c r="T94" s="239"/>
      <c r="AT94" s="233" t="s">
        <v>249</v>
      </c>
      <c r="AU94" s="233" t="s">
        <v>79</v>
      </c>
      <c r="AV94" s="12" t="s">
        <v>79</v>
      </c>
      <c r="AW94" s="12" t="s">
        <v>34</v>
      </c>
      <c r="AX94" s="12" t="s">
        <v>70</v>
      </c>
      <c r="AY94" s="233" t="s">
        <v>159</v>
      </c>
    </row>
    <row r="95" s="13" customFormat="1">
      <c r="B95" s="240"/>
      <c r="D95" s="232" t="s">
        <v>249</v>
      </c>
      <c r="E95" s="241" t="s">
        <v>5</v>
      </c>
      <c r="F95" s="242" t="s">
        <v>251</v>
      </c>
      <c r="H95" s="243">
        <v>71.75</v>
      </c>
      <c r="I95" s="244"/>
      <c r="L95" s="240"/>
      <c r="M95" s="245"/>
      <c r="N95" s="246"/>
      <c r="O95" s="246"/>
      <c r="P95" s="246"/>
      <c r="Q95" s="246"/>
      <c r="R95" s="246"/>
      <c r="S95" s="246"/>
      <c r="T95" s="247"/>
      <c r="AT95" s="241" t="s">
        <v>249</v>
      </c>
      <c r="AU95" s="241" t="s">
        <v>79</v>
      </c>
      <c r="AV95" s="13" t="s">
        <v>175</v>
      </c>
      <c r="AW95" s="13" t="s">
        <v>34</v>
      </c>
      <c r="AX95" s="13" t="s">
        <v>77</v>
      </c>
      <c r="AY95" s="241" t="s">
        <v>159</v>
      </c>
    </row>
    <row r="96" s="1" customFormat="1" ht="38.25" customHeight="1">
      <c r="B96" s="213"/>
      <c r="C96" s="214" t="s">
        <v>79</v>
      </c>
      <c r="D96" s="214" t="s">
        <v>162</v>
      </c>
      <c r="E96" s="215" t="s">
        <v>264</v>
      </c>
      <c r="F96" s="216" t="s">
        <v>265</v>
      </c>
      <c r="G96" s="217" t="s">
        <v>247</v>
      </c>
      <c r="H96" s="218">
        <v>71.75</v>
      </c>
      <c r="I96" s="219"/>
      <c r="J96" s="220">
        <f>ROUND(I96*H96,2)</f>
        <v>0</v>
      </c>
      <c r="K96" s="216" t="s">
        <v>166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175</v>
      </c>
      <c r="AT96" s="25" t="s">
        <v>162</v>
      </c>
      <c r="AU96" s="25" t="s">
        <v>79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175</v>
      </c>
      <c r="BM96" s="25" t="s">
        <v>1064</v>
      </c>
    </row>
    <row r="97" s="14" customFormat="1">
      <c r="B97" s="248"/>
      <c r="D97" s="232" t="s">
        <v>249</v>
      </c>
      <c r="E97" s="249" t="s">
        <v>5</v>
      </c>
      <c r="F97" s="250" t="s">
        <v>1065</v>
      </c>
      <c r="H97" s="249" t="s">
        <v>5</v>
      </c>
      <c r="I97" s="251"/>
      <c r="L97" s="248"/>
      <c r="M97" s="252"/>
      <c r="N97" s="253"/>
      <c r="O97" s="253"/>
      <c r="P97" s="253"/>
      <c r="Q97" s="253"/>
      <c r="R97" s="253"/>
      <c r="S97" s="253"/>
      <c r="T97" s="254"/>
      <c r="AT97" s="249" t="s">
        <v>249</v>
      </c>
      <c r="AU97" s="249" t="s">
        <v>79</v>
      </c>
      <c r="AV97" s="14" t="s">
        <v>77</v>
      </c>
      <c r="AW97" s="14" t="s">
        <v>34</v>
      </c>
      <c r="AX97" s="14" t="s">
        <v>70</v>
      </c>
      <c r="AY97" s="249" t="s">
        <v>159</v>
      </c>
    </row>
    <row r="98" s="12" customFormat="1">
      <c r="B98" s="231"/>
      <c r="D98" s="232" t="s">
        <v>249</v>
      </c>
      <c r="E98" s="233" t="s">
        <v>5</v>
      </c>
      <c r="F98" s="234" t="s">
        <v>1063</v>
      </c>
      <c r="H98" s="235">
        <v>71.75</v>
      </c>
      <c r="I98" s="236"/>
      <c r="L98" s="231"/>
      <c r="M98" s="237"/>
      <c r="N98" s="238"/>
      <c r="O98" s="238"/>
      <c r="P98" s="238"/>
      <c r="Q98" s="238"/>
      <c r="R98" s="238"/>
      <c r="S98" s="238"/>
      <c r="T98" s="239"/>
      <c r="AT98" s="233" t="s">
        <v>249</v>
      </c>
      <c r="AU98" s="233" t="s">
        <v>79</v>
      </c>
      <c r="AV98" s="12" t="s">
        <v>79</v>
      </c>
      <c r="AW98" s="12" t="s">
        <v>34</v>
      </c>
      <c r="AX98" s="12" t="s">
        <v>70</v>
      </c>
      <c r="AY98" s="233" t="s">
        <v>159</v>
      </c>
    </row>
    <row r="99" s="13" customFormat="1">
      <c r="B99" s="240"/>
      <c r="D99" s="232" t="s">
        <v>249</v>
      </c>
      <c r="E99" s="241" t="s">
        <v>5</v>
      </c>
      <c r="F99" s="242" t="s">
        <v>251</v>
      </c>
      <c r="H99" s="243">
        <v>71.75</v>
      </c>
      <c r="I99" s="244"/>
      <c r="L99" s="240"/>
      <c r="M99" s="245"/>
      <c r="N99" s="246"/>
      <c r="O99" s="246"/>
      <c r="P99" s="246"/>
      <c r="Q99" s="246"/>
      <c r="R99" s="246"/>
      <c r="S99" s="246"/>
      <c r="T99" s="247"/>
      <c r="AT99" s="241" t="s">
        <v>249</v>
      </c>
      <c r="AU99" s="241" t="s">
        <v>79</v>
      </c>
      <c r="AV99" s="13" t="s">
        <v>175</v>
      </c>
      <c r="AW99" s="13" t="s">
        <v>34</v>
      </c>
      <c r="AX99" s="13" t="s">
        <v>77</v>
      </c>
      <c r="AY99" s="241" t="s">
        <v>159</v>
      </c>
    </row>
    <row r="100" s="1" customFormat="1" ht="38.25" customHeight="1">
      <c r="B100" s="213"/>
      <c r="C100" s="214" t="s">
        <v>93</v>
      </c>
      <c r="D100" s="214" t="s">
        <v>162</v>
      </c>
      <c r="E100" s="215" t="s">
        <v>287</v>
      </c>
      <c r="F100" s="216" t="s">
        <v>288</v>
      </c>
      <c r="G100" s="217" t="s">
        <v>289</v>
      </c>
      <c r="H100" s="218">
        <v>205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175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175</v>
      </c>
      <c r="BM100" s="25" t="s">
        <v>1066</v>
      </c>
    </row>
    <row r="101" s="14" customFormat="1">
      <c r="B101" s="248"/>
      <c r="D101" s="232" t="s">
        <v>249</v>
      </c>
      <c r="E101" s="249" t="s">
        <v>5</v>
      </c>
      <c r="F101" s="250" t="s">
        <v>291</v>
      </c>
      <c r="H101" s="249" t="s">
        <v>5</v>
      </c>
      <c r="I101" s="251"/>
      <c r="L101" s="248"/>
      <c r="M101" s="252"/>
      <c r="N101" s="253"/>
      <c r="O101" s="253"/>
      <c r="P101" s="253"/>
      <c r="Q101" s="253"/>
      <c r="R101" s="253"/>
      <c r="S101" s="253"/>
      <c r="T101" s="254"/>
      <c r="AT101" s="249" t="s">
        <v>249</v>
      </c>
      <c r="AU101" s="249" t="s">
        <v>79</v>
      </c>
      <c r="AV101" s="14" t="s">
        <v>77</v>
      </c>
      <c r="AW101" s="14" t="s">
        <v>34</v>
      </c>
      <c r="AX101" s="14" t="s">
        <v>70</v>
      </c>
      <c r="AY101" s="249" t="s">
        <v>159</v>
      </c>
    </row>
    <row r="102" s="14" customFormat="1">
      <c r="B102" s="248"/>
      <c r="D102" s="232" t="s">
        <v>249</v>
      </c>
      <c r="E102" s="249" t="s">
        <v>5</v>
      </c>
      <c r="F102" s="250" t="s">
        <v>1067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249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249</v>
      </c>
      <c r="E103" s="233" t="s">
        <v>5</v>
      </c>
      <c r="F103" s="234" t="s">
        <v>1068</v>
      </c>
      <c r="H103" s="235">
        <v>205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249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3" customFormat="1">
      <c r="B104" s="240"/>
      <c r="D104" s="232" t="s">
        <v>249</v>
      </c>
      <c r="E104" s="241" t="s">
        <v>5</v>
      </c>
      <c r="F104" s="242" t="s">
        <v>251</v>
      </c>
      <c r="H104" s="243">
        <v>205</v>
      </c>
      <c r="I104" s="244"/>
      <c r="L104" s="240"/>
      <c r="M104" s="265"/>
      <c r="N104" s="266"/>
      <c r="O104" s="266"/>
      <c r="P104" s="266"/>
      <c r="Q104" s="266"/>
      <c r="R104" s="266"/>
      <c r="S104" s="266"/>
      <c r="T104" s="267"/>
      <c r="AT104" s="241" t="s">
        <v>249</v>
      </c>
      <c r="AU104" s="241" t="s">
        <v>79</v>
      </c>
      <c r="AV104" s="13" t="s">
        <v>175</v>
      </c>
      <c r="AW104" s="13" t="s">
        <v>34</v>
      </c>
      <c r="AX104" s="13" t="s">
        <v>77</v>
      </c>
      <c r="AY104" s="241" t="s">
        <v>159</v>
      </c>
    </row>
    <row r="105" s="1" customFormat="1" ht="6.96" customHeight="1">
      <c r="B105" s="68"/>
      <c r="C105" s="69"/>
      <c r="D105" s="69"/>
      <c r="E105" s="69"/>
      <c r="F105" s="69"/>
      <c r="G105" s="69"/>
      <c r="H105" s="69"/>
      <c r="I105" s="164"/>
      <c r="J105" s="69"/>
      <c r="K105" s="69"/>
      <c r="L105" s="47"/>
    </row>
  </sheetData>
  <autoFilter ref="C89:K104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103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1069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ROUND(J96,2)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ROUND(SUM(BE96:BE287), 2)</f>
        <v>0</v>
      </c>
      <c r="G34" s="48"/>
      <c r="H34" s="48"/>
      <c r="I34" s="156">
        <v>0.20999999999999999</v>
      </c>
      <c r="J34" s="155">
        <f>ROUND(ROUND((SUM(BE96:BE287)),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ROUND(SUM(BF96:BF287), 2)</f>
        <v>0</v>
      </c>
      <c r="G35" s="48"/>
      <c r="H35" s="48"/>
      <c r="I35" s="156">
        <v>0.14999999999999999</v>
      </c>
      <c r="J35" s="155">
        <f>ROUND(ROUND((SUM(BF96:BF287)),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ROUND(SUM(BG96:BG287),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ROUND(SUM(BH96:BH287),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ROUND(SUM(BI96:BI287),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101.2.UN - Smíšená stezka osa číslo 2 -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J96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J97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J98</f>
        <v>0</v>
      </c>
      <c r="K66" s="186"/>
    </row>
    <row r="67" s="9" customFormat="1" ht="19.92" customHeight="1">
      <c r="B67" s="180"/>
      <c r="C67" s="181"/>
      <c r="D67" s="182" t="s">
        <v>237</v>
      </c>
      <c r="E67" s="183"/>
      <c r="F67" s="183"/>
      <c r="G67" s="183"/>
      <c r="H67" s="183"/>
      <c r="I67" s="184"/>
      <c r="J67" s="185">
        <f>J178</f>
        <v>0</v>
      </c>
      <c r="K67" s="186"/>
    </row>
    <row r="68" s="9" customFormat="1" ht="19.92" customHeight="1">
      <c r="B68" s="180"/>
      <c r="C68" s="181"/>
      <c r="D68" s="182" t="s">
        <v>238</v>
      </c>
      <c r="E68" s="183"/>
      <c r="F68" s="183"/>
      <c r="G68" s="183"/>
      <c r="H68" s="183"/>
      <c r="I68" s="184"/>
      <c r="J68" s="185">
        <f>J189</f>
        <v>0</v>
      </c>
      <c r="K68" s="186"/>
    </row>
    <row r="69" s="9" customFormat="1" ht="19.92" customHeight="1">
      <c r="B69" s="180"/>
      <c r="C69" s="181"/>
      <c r="D69" s="182" t="s">
        <v>239</v>
      </c>
      <c r="E69" s="183"/>
      <c r="F69" s="183"/>
      <c r="G69" s="183"/>
      <c r="H69" s="183"/>
      <c r="I69" s="184"/>
      <c r="J69" s="185">
        <f>J206</f>
        <v>0</v>
      </c>
      <c r="K69" s="186"/>
    </row>
    <row r="70" s="9" customFormat="1" ht="19.92" customHeight="1">
      <c r="B70" s="180"/>
      <c r="C70" s="181"/>
      <c r="D70" s="182" t="s">
        <v>240</v>
      </c>
      <c r="E70" s="183"/>
      <c r="F70" s="183"/>
      <c r="G70" s="183"/>
      <c r="H70" s="183"/>
      <c r="I70" s="184"/>
      <c r="J70" s="185">
        <f>J233</f>
        <v>0</v>
      </c>
      <c r="K70" s="186"/>
    </row>
    <row r="71" s="9" customFormat="1" ht="19.92" customHeight="1">
      <c r="B71" s="180"/>
      <c r="C71" s="181"/>
      <c r="D71" s="182" t="s">
        <v>241</v>
      </c>
      <c r="E71" s="183"/>
      <c r="F71" s="183"/>
      <c r="G71" s="183"/>
      <c r="H71" s="183"/>
      <c r="I71" s="184"/>
      <c r="J71" s="185">
        <f>J247</f>
        <v>0</v>
      </c>
      <c r="K71" s="186"/>
    </row>
    <row r="72" s="9" customFormat="1" ht="19.92" customHeight="1">
      <c r="B72" s="180"/>
      <c r="C72" s="181"/>
      <c r="D72" s="182" t="s">
        <v>483</v>
      </c>
      <c r="E72" s="183"/>
      <c r="F72" s="183"/>
      <c r="G72" s="183"/>
      <c r="H72" s="183"/>
      <c r="I72" s="184"/>
      <c r="J72" s="185">
        <f>J275</f>
        <v>0</v>
      </c>
      <c r="K72" s="186"/>
    </row>
    <row r="73" s="1" customFormat="1" ht="21.84" customHeight="1">
      <c r="B73" s="47"/>
      <c r="C73" s="48"/>
      <c r="D73" s="48"/>
      <c r="E73" s="48"/>
      <c r="F73" s="48"/>
      <c r="G73" s="48"/>
      <c r="H73" s="48"/>
      <c r="I73" s="142"/>
      <c r="J73" s="48"/>
      <c r="K73" s="52"/>
    </row>
    <row r="74" s="1" customFormat="1" ht="6.96" customHeight="1">
      <c r="B74" s="68"/>
      <c r="C74" s="69"/>
      <c r="D74" s="69"/>
      <c r="E74" s="69"/>
      <c r="F74" s="69"/>
      <c r="G74" s="69"/>
      <c r="H74" s="69"/>
      <c r="I74" s="164"/>
      <c r="J74" s="69"/>
      <c r="K74" s="70"/>
    </row>
    <row r="78" s="1" customFormat="1" ht="6.96" customHeight="1">
      <c r="B78" s="71"/>
      <c r="C78" s="72"/>
      <c r="D78" s="72"/>
      <c r="E78" s="72"/>
      <c r="F78" s="72"/>
      <c r="G78" s="72"/>
      <c r="H78" s="72"/>
      <c r="I78" s="165"/>
      <c r="J78" s="72"/>
      <c r="K78" s="72"/>
      <c r="L78" s="47"/>
    </row>
    <row r="79" s="1" customFormat="1" ht="36.96" customHeight="1">
      <c r="B79" s="47"/>
      <c r="C79" s="73" t="s">
        <v>142</v>
      </c>
      <c r="I79" s="187"/>
      <c r="L79" s="47"/>
    </row>
    <row r="80" s="1" customFormat="1" ht="6.96" customHeight="1">
      <c r="B80" s="47"/>
      <c r="I80" s="187"/>
      <c r="L80" s="47"/>
    </row>
    <row r="81" s="1" customFormat="1" ht="14.4" customHeight="1">
      <c r="B81" s="47"/>
      <c r="C81" s="75" t="s">
        <v>19</v>
      </c>
      <c r="I81" s="187"/>
      <c r="L81" s="47"/>
    </row>
    <row r="82" s="1" customFormat="1" ht="16.5" customHeight="1">
      <c r="B82" s="47"/>
      <c r="E82" s="188" t="str">
        <f>E7</f>
        <v>Cyklostezka Bratrušov - 1.rozpočet</v>
      </c>
      <c r="F82" s="75"/>
      <c r="G82" s="75"/>
      <c r="H82" s="75"/>
      <c r="I82" s="187"/>
      <c r="L82" s="47"/>
    </row>
    <row r="83">
      <c r="B83" s="29"/>
      <c r="C83" s="75" t="s">
        <v>127</v>
      </c>
      <c r="L83" s="29"/>
    </row>
    <row r="84" ht="16.5" customHeight="1">
      <c r="B84" s="29"/>
      <c r="E84" s="188" t="s">
        <v>128</v>
      </c>
      <c r="L84" s="29"/>
    </row>
    <row r="85">
      <c r="B85" s="29"/>
      <c r="C85" s="75" t="s">
        <v>129</v>
      </c>
      <c r="L85" s="29"/>
    </row>
    <row r="86" s="1" customFormat="1" ht="16.5" customHeight="1">
      <c r="B86" s="47"/>
      <c r="E86" s="230" t="s">
        <v>232</v>
      </c>
      <c r="F86" s="1"/>
      <c r="G86" s="1"/>
      <c r="H86" s="1"/>
      <c r="I86" s="187"/>
      <c r="L86" s="47"/>
    </row>
    <row r="87" s="1" customFormat="1" ht="14.4" customHeight="1">
      <c r="B87" s="47"/>
      <c r="C87" s="75" t="s">
        <v>233</v>
      </c>
      <c r="I87" s="187"/>
      <c r="L87" s="47"/>
    </row>
    <row r="88" s="1" customFormat="1" ht="17.25" customHeight="1">
      <c r="B88" s="47"/>
      <c r="E88" s="78" t="str">
        <f>E13</f>
        <v>OS 101.2.UN - Smíšená stezka osa číslo 2 - uznatelné náklady</v>
      </c>
      <c r="F88" s="1"/>
      <c r="G88" s="1"/>
      <c r="H88" s="1"/>
      <c r="I88" s="187"/>
      <c r="L88" s="47"/>
    </row>
    <row r="89" s="1" customFormat="1" ht="6.96" customHeight="1">
      <c r="B89" s="47"/>
      <c r="I89" s="187"/>
      <c r="L89" s="47"/>
    </row>
    <row r="90" s="1" customFormat="1" ht="18" customHeight="1">
      <c r="B90" s="47"/>
      <c r="C90" s="75" t="s">
        <v>23</v>
      </c>
      <c r="F90" s="189" t="str">
        <f>F16</f>
        <v>Bratrušov</v>
      </c>
      <c r="I90" s="190" t="s">
        <v>25</v>
      </c>
      <c r="J90" s="80" t="str">
        <f>IF(J16="","",J16)</f>
        <v>5.6.2017</v>
      </c>
      <c r="L90" s="47"/>
    </row>
    <row r="91" s="1" customFormat="1" ht="6.96" customHeight="1">
      <c r="B91" s="47"/>
      <c r="I91" s="187"/>
      <c r="L91" s="47"/>
    </row>
    <row r="92" s="1" customFormat="1">
      <c r="B92" s="47"/>
      <c r="C92" s="75" t="s">
        <v>27</v>
      </c>
      <c r="F92" s="189" t="str">
        <f>E19</f>
        <v xml:space="preserve"> </v>
      </c>
      <c r="I92" s="190" t="s">
        <v>33</v>
      </c>
      <c r="J92" s="189" t="str">
        <f>E25</f>
        <v xml:space="preserve"> </v>
      </c>
      <c r="L92" s="47"/>
    </row>
    <row r="93" s="1" customFormat="1" ht="14.4" customHeight="1">
      <c r="B93" s="47"/>
      <c r="C93" s="75" t="s">
        <v>31</v>
      </c>
      <c r="F93" s="189" t="str">
        <f>IF(E22="","",E22)</f>
        <v/>
      </c>
      <c r="I93" s="187"/>
      <c r="L93" s="47"/>
    </row>
    <row r="94" s="1" customFormat="1" ht="10.32" customHeight="1">
      <c r="B94" s="47"/>
      <c r="I94" s="187"/>
      <c r="L94" s="47"/>
    </row>
    <row r="95" s="10" customFormat="1" ht="29.28" customHeight="1">
      <c r="B95" s="191"/>
      <c r="C95" s="192" t="s">
        <v>143</v>
      </c>
      <c r="D95" s="193" t="s">
        <v>55</v>
      </c>
      <c r="E95" s="193" t="s">
        <v>51</v>
      </c>
      <c r="F95" s="193" t="s">
        <v>144</v>
      </c>
      <c r="G95" s="193" t="s">
        <v>145</v>
      </c>
      <c r="H95" s="193" t="s">
        <v>146</v>
      </c>
      <c r="I95" s="194" t="s">
        <v>147</v>
      </c>
      <c r="J95" s="193" t="s">
        <v>133</v>
      </c>
      <c r="K95" s="195" t="s">
        <v>148</v>
      </c>
      <c r="L95" s="191"/>
      <c r="M95" s="93" t="s">
        <v>149</v>
      </c>
      <c r="N95" s="94" t="s">
        <v>40</v>
      </c>
      <c r="O95" s="94" t="s">
        <v>150</v>
      </c>
      <c r="P95" s="94" t="s">
        <v>151</v>
      </c>
      <c r="Q95" s="94" t="s">
        <v>152</v>
      </c>
      <c r="R95" s="94" t="s">
        <v>153</v>
      </c>
      <c r="S95" s="94" t="s">
        <v>154</v>
      </c>
      <c r="T95" s="95" t="s">
        <v>155</v>
      </c>
    </row>
    <row r="96" s="1" customFormat="1" ht="29.28" customHeight="1">
      <c r="B96" s="47"/>
      <c r="C96" s="97" t="s">
        <v>134</v>
      </c>
      <c r="I96" s="187"/>
      <c r="J96" s="196">
        <f>BK96</f>
        <v>0</v>
      </c>
      <c r="L96" s="47"/>
      <c r="M96" s="96"/>
      <c r="N96" s="83"/>
      <c r="O96" s="83"/>
      <c r="P96" s="197">
        <f>P97</f>
        <v>0</v>
      </c>
      <c r="Q96" s="83"/>
      <c r="R96" s="197">
        <f>R97</f>
        <v>58.675125919999999</v>
      </c>
      <c r="S96" s="83"/>
      <c r="T96" s="198">
        <f>T97</f>
        <v>1.9080000000000001</v>
      </c>
      <c r="AT96" s="25" t="s">
        <v>69</v>
      </c>
      <c r="AU96" s="25" t="s">
        <v>135</v>
      </c>
      <c r="BK96" s="199">
        <f>BK97</f>
        <v>0</v>
      </c>
    </row>
    <row r="97" s="11" customFormat="1" ht="37.44001" customHeight="1">
      <c r="B97" s="200"/>
      <c r="D97" s="201" t="s">
        <v>69</v>
      </c>
      <c r="E97" s="202" t="s">
        <v>242</v>
      </c>
      <c r="F97" s="202" t="s">
        <v>243</v>
      </c>
      <c r="I97" s="203"/>
      <c r="J97" s="204">
        <f>BK97</f>
        <v>0</v>
      </c>
      <c r="L97" s="200"/>
      <c r="M97" s="205"/>
      <c r="N97" s="206"/>
      <c r="O97" s="206"/>
      <c r="P97" s="207">
        <f>P98+P178+P189+P206+P233+P247+P275</f>
        <v>0</v>
      </c>
      <c r="Q97" s="206"/>
      <c r="R97" s="207">
        <f>R98+R178+R189+R206+R233+R247+R275</f>
        <v>58.675125919999999</v>
      </c>
      <c r="S97" s="206"/>
      <c r="T97" s="208">
        <f>T98+T178+T189+T206+T233+T247+T275</f>
        <v>1.9080000000000001</v>
      </c>
      <c r="AR97" s="201" t="s">
        <v>77</v>
      </c>
      <c r="AT97" s="209" t="s">
        <v>69</v>
      </c>
      <c r="AU97" s="209" t="s">
        <v>70</v>
      </c>
      <c r="AY97" s="201" t="s">
        <v>159</v>
      </c>
      <c r="BK97" s="210">
        <f>BK98+BK178+BK189+BK206+BK233+BK247+BK275</f>
        <v>0</v>
      </c>
    </row>
    <row r="98" s="11" customFormat="1" ht="19.92" customHeight="1">
      <c r="B98" s="200"/>
      <c r="D98" s="201" t="s">
        <v>69</v>
      </c>
      <c r="E98" s="211" t="s">
        <v>77</v>
      </c>
      <c r="F98" s="211" t="s">
        <v>244</v>
      </c>
      <c r="I98" s="203"/>
      <c r="J98" s="212">
        <f>BK98</f>
        <v>0</v>
      </c>
      <c r="L98" s="200"/>
      <c r="M98" s="205"/>
      <c r="N98" s="206"/>
      <c r="O98" s="206"/>
      <c r="P98" s="207">
        <f>SUM(P99:P177)</f>
        <v>0</v>
      </c>
      <c r="Q98" s="206"/>
      <c r="R98" s="207">
        <f>SUM(R99:R177)</f>
        <v>22.68</v>
      </c>
      <c r="S98" s="206"/>
      <c r="T98" s="208">
        <f>SUM(T99:T177)</f>
        <v>1.9080000000000001</v>
      </c>
      <c r="AR98" s="201" t="s">
        <v>77</v>
      </c>
      <c r="AT98" s="209" t="s">
        <v>69</v>
      </c>
      <c r="AU98" s="209" t="s">
        <v>77</v>
      </c>
      <c r="AY98" s="201" t="s">
        <v>159</v>
      </c>
      <c r="BK98" s="210">
        <f>SUM(BK99:BK177)</f>
        <v>0</v>
      </c>
    </row>
    <row r="99" s="1" customFormat="1" ht="16.5" customHeight="1">
      <c r="B99" s="213"/>
      <c r="C99" s="214" t="s">
        <v>77</v>
      </c>
      <c r="D99" s="214" t="s">
        <v>162</v>
      </c>
      <c r="E99" s="215" t="s">
        <v>484</v>
      </c>
      <c r="F99" s="216" t="s">
        <v>485</v>
      </c>
      <c r="G99" s="217" t="s">
        <v>486</v>
      </c>
      <c r="H99" s="218">
        <v>0.021000000000000001</v>
      </c>
      <c r="I99" s="219"/>
      <c r="J99" s="220">
        <f>ROUND(I99*H99,2)</f>
        <v>0</v>
      </c>
      <c r="K99" s="216" t="s">
        <v>166</v>
      </c>
      <c r="L99" s="47"/>
      <c r="M99" s="221" t="s">
        <v>5</v>
      </c>
      <c r="N99" s="222" t="s">
        <v>41</v>
      </c>
      <c r="O99" s="48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AR99" s="25" t="s">
        <v>175</v>
      </c>
      <c r="AT99" s="25" t="s">
        <v>162</v>
      </c>
      <c r="AU99" s="25" t="s">
        <v>79</v>
      </c>
      <c r="AY99" s="25" t="s">
        <v>159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25" t="s">
        <v>77</v>
      </c>
      <c r="BK99" s="225">
        <f>ROUND(I99*H99,2)</f>
        <v>0</v>
      </c>
      <c r="BL99" s="25" t="s">
        <v>175</v>
      </c>
      <c r="BM99" s="25" t="s">
        <v>1070</v>
      </c>
    </row>
    <row r="100" s="12" customFormat="1">
      <c r="B100" s="231"/>
      <c r="D100" s="232" t="s">
        <v>249</v>
      </c>
      <c r="E100" s="233" t="s">
        <v>5</v>
      </c>
      <c r="F100" s="234" t="s">
        <v>1071</v>
      </c>
      <c r="H100" s="235">
        <v>0.021000000000000001</v>
      </c>
      <c r="I100" s="236"/>
      <c r="L100" s="231"/>
      <c r="M100" s="237"/>
      <c r="N100" s="238"/>
      <c r="O100" s="238"/>
      <c r="P100" s="238"/>
      <c r="Q100" s="238"/>
      <c r="R100" s="238"/>
      <c r="S100" s="238"/>
      <c r="T100" s="239"/>
      <c r="AT100" s="233" t="s">
        <v>249</v>
      </c>
      <c r="AU100" s="233" t="s">
        <v>79</v>
      </c>
      <c r="AV100" s="12" t="s">
        <v>79</v>
      </c>
      <c r="AW100" s="12" t="s">
        <v>34</v>
      </c>
      <c r="AX100" s="12" t="s">
        <v>70</v>
      </c>
      <c r="AY100" s="233" t="s">
        <v>159</v>
      </c>
    </row>
    <row r="101" s="13" customFormat="1">
      <c r="B101" s="240"/>
      <c r="D101" s="232" t="s">
        <v>249</v>
      </c>
      <c r="E101" s="241" t="s">
        <v>5</v>
      </c>
      <c r="F101" s="242" t="s">
        <v>251</v>
      </c>
      <c r="H101" s="243">
        <v>0.021000000000000001</v>
      </c>
      <c r="I101" s="244"/>
      <c r="L101" s="240"/>
      <c r="M101" s="245"/>
      <c r="N101" s="246"/>
      <c r="O101" s="246"/>
      <c r="P101" s="246"/>
      <c r="Q101" s="246"/>
      <c r="R101" s="246"/>
      <c r="S101" s="246"/>
      <c r="T101" s="247"/>
      <c r="AT101" s="241" t="s">
        <v>249</v>
      </c>
      <c r="AU101" s="241" t="s">
        <v>79</v>
      </c>
      <c r="AV101" s="13" t="s">
        <v>175</v>
      </c>
      <c r="AW101" s="13" t="s">
        <v>34</v>
      </c>
      <c r="AX101" s="13" t="s">
        <v>77</v>
      </c>
      <c r="AY101" s="241" t="s">
        <v>159</v>
      </c>
    </row>
    <row r="102" s="1" customFormat="1" ht="38.25" customHeight="1">
      <c r="B102" s="213"/>
      <c r="C102" s="214" t="s">
        <v>79</v>
      </c>
      <c r="D102" s="214" t="s">
        <v>162</v>
      </c>
      <c r="E102" s="215" t="s">
        <v>489</v>
      </c>
      <c r="F102" s="216" t="s">
        <v>490</v>
      </c>
      <c r="G102" s="217" t="s">
        <v>289</v>
      </c>
      <c r="H102" s="218">
        <v>6</v>
      </c>
      <c r="I102" s="219"/>
      <c r="J102" s="220">
        <f>ROUND(I102*H102,2)</f>
        <v>0</v>
      </c>
      <c r="K102" s="216" t="s">
        <v>166</v>
      </c>
      <c r="L102" s="47"/>
      <c r="M102" s="221" t="s">
        <v>5</v>
      </c>
      <c r="N102" s="222" t="s">
        <v>41</v>
      </c>
      <c r="O102" s="48"/>
      <c r="P102" s="223">
        <f>O102*H102</f>
        <v>0</v>
      </c>
      <c r="Q102" s="223">
        <v>0</v>
      </c>
      <c r="R102" s="223">
        <f>Q102*H102</f>
        <v>0</v>
      </c>
      <c r="S102" s="223">
        <v>0.098000000000000004</v>
      </c>
      <c r="T102" s="224">
        <f>S102*H102</f>
        <v>0.58800000000000008</v>
      </c>
      <c r="AR102" s="25" t="s">
        <v>175</v>
      </c>
      <c r="AT102" s="25" t="s">
        <v>162</v>
      </c>
      <c r="AU102" s="25" t="s">
        <v>79</v>
      </c>
      <c r="AY102" s="25" t="s">
        <v>159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25" t="s">
        <v>77</v>
      </c>
      <c r="BK102" s="225">
        <f>ROUND(I102*H102,2)</f>
        <v>0</v>
      </c>
      <c r="BL102" s="25" t="s">
        <v>175</v>
      </c>
      <c r="BM102" s="25" t="s">
        <v>1072</v>
      </c>
    </row>
    <row r="103" s="14" customFormat="1">
      <c r="B103" s="248"/>
      <c r="D103" s="232" t="s">
        <v>249</v>
      </c>
      <c r="E103" s="249" t="s">
        <v>5</v>
      </c>
      <c r="F103" s="250" t="s">
        <v>521</v>
      </c>
      <c r="H103" s="249" t="s">
        <v>5</v>
      </c>
      <c r="I103" s="251"/>
      <c r="L103" s="248"/>
      <c r="M103" s="252"/>
      <c r="N103" s="253"/>
      <c r="O103" s="253"/>
      <c r="P103" s="253"/>
      <c r="Q103" s="253"/>
      <c r="R103" s="253"/>
      <c r="S103" s="253"/>
      <c r="T103" s="254"/>
      <c r="AT103" s="249" t="s">
        <v>249</v>
      </c>
      <c r="AU103" s="249" t="s">
        <v>79</v>
      </c>
      <c r="AV103" s="14" t="s">
        <v>77</v>
      </c>
      <c r="AW103" s="14" t="s">
        <v>34</v>
      </c>
      <c r="AX103" s="14" t="s">
        <v>70</v>
      </c>
      <c r="AY103" s="249" t="s">
        <v>159</v>
      </c>
    </row>
    <row r="104" s="12" customFormat="1">
      <c r="B104" s="231"/>
      <c r="D104" s="232" t="s">
        <v>249</v>
      </c>
      <c r="E104" s="233" t="s">
        <v>5</v>
      </c>
      <c r="F104" s="234" t="s">
        <v>184</v>
      </c>
      <c r="H104" s="235">
        <v>6</v>
      </c>
      <c r="I104" s="236"/>
      <c r="L104" s="231"/>
      <c r="M104" s="237"/>
      <c r="N104" s="238"/>
      <c r="O104" s="238"/>
      <c r="P104" s="238"/>
      <c r="Q104" s="238"/>
      <c r="R104" s="238"/>
      <c r="S104" s="238"/>
      <c r="T104" s="239"/>
      <c r="AT104" s="233" t="s">
        <v>249</v>
      </c>
      <c r="AU104" s="233" t="s">
        <v>79</v>
      </c>
      <c r="AV104" s="12" t="s">
        <v>79</v>
      </c>
      <c r="AW104" s="12" t="s">
        <v>34</v>
      </c>
      <c r="AX104" s="12" t="s">
        <v>70</v>
      </c>
      <c r="AY104" s="233" t="s">
        <v>159</v>
      </c>
    </row>
    <row r="105" s="13" customFormat="1">
      <c r="B105" s="240"/>
      <c r="D105" s="232" t="s">
        <v>249</v>
      </c>
      <c r="E105" s="241" t="s">
        <v>5</v>
      </c>
      <c r="F105" s="242" t="s">
        <v>251</v>
      </c>
      <c r="H105" s="243">
        <v>6</v>
      </c>
      <c r="I105" s="244"/>
      <c r="L105" s="240"/>
      <c r="M105" s="245"/>
      <c r="N105" s="246"/>
      <c r="O105" s="246"/>
      <c r="P105" s="246"/>
      <c r="Q105" s="246"/>
      <c r="R105" s="246"/>
      <c r="S105" s="246"/>
      <c r="T105" s="247"/>
      <c r="AT105" s="241" t="s">
        <v>249</v>
      </c>
      <c r="AU105" s="241" t="s">
        <v>79</v>
      </c>
      <c r="AV105" s="13" t="s">
        <v>175</v>
      </c>
      <c r="AW105" s="13" t="s">
        <v>34</v>
      </c>
      <c r="AX105" s="13" t="s">
        <v>77</v>
      </c>
      <c r="AY105" s="241" t="s">
        <v>159</v>
      </c>
    </row>
    <row r="106" s="1" customFormat="1" ht="38.25" customHeight="1">
      <c r="B106" s="213"/>
      <c r="C106" s="214" t="s">
        <v>93</v>
      </c>
      <c r="D106" s="214" t="s">
        <v>162</v>
      </c>
      <c r="E106" s="215" t="s">
        <v>494</v>
      </c>
      <c r="F106" s="216" t="s">
        <v>495</v>
      </c>
      <c r="G106" s="217" t="s">
        <v>289</v>
      </c>
      <c r="H106" s="218">
        <v>6</v>
      </c>
      <c r="I106" s="219"/>
      <c r="J106" s="220">
        <f>ROUND(I106*H106,2)</f>
        <v>0</v>
      </c>
      <c r="K106" s="216" t="s">
        <v>166</v>
      </c>
      <c r="L106" s="47"/>
      <c r="M106" s="221" t="s">
        <v>5</v>
      </c>
      <c r="N106" s="222" t="s">
        <v>41</v>
      </c>
      <c r="O106" s="48"/>
      <c r="P106" s="223">
        <f>O106*H106</f>
        <v>0</v>
      </c>
      <c r="Q106" s="223">
        <v>0</v>
      </c>
      <c r="R106" s="223">
        <f>Q106*H106</f>
        <v>0</v>
      </c>
      <c r="S106" s="223">
        <v>0.22</v>
      </c>
      <c r="T106" s="224">
        <f>S106*H106</f>
        <v>1.3200000000000001</v>
      </c>
      <c r="AR106" s="25" t="s">
        <v>175</v>
      </c>
      <c r="AT106" s="25" t="s">
        <v>162</v>
      </c>
      <c r="AU106" s="25" t="s">
        <v>79</v>
      </c>
      <c r="AY106" s="25" t="s">
        <v>159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25" t="s">
        <v>77</v>
      </c>
      <c r="BK106" s="225">
        <f>ROUND(I106*H106,2)</f>
        <v>0</v>
      </c>
      <c r="BL106" s="25" t="s">
        <v>175</v>
      </c>
      <c r="BM106" s="25" t="s">
        <v>1073</v>
      </c>
    </row>
    <row r="107" s="14" customFormat="1">
      <c r="B107" s="248"/>
      <c r="D107" s="232" t="s">
        <v>249</v>
      </c>
      <c r="E107" s="249" t="s">
        <v>5</v>
      </c>
      <c r="F107" s="250" t="s">
        <v>498</v>
      </c>
      <c r="H107" s="249" t="s">
        <v>5</v>
      </c>
      <c r="I107" s="251"/>
      <c r="L107" s="248"/>
      <c r="M107" s="252"/>
      <c r="N107" s="253"/>
      <c r="O107" s="253"/>
      <c r="P107" s="253"/>
      <c r="Q107" s="253"/>
      <c r="R107" s="253"/>
      <c r="S107" s="253"/>
      <c r="T107" s="254"/>
      <c r="AT107" s="249" t="s">
        <v>249</v>
      </c>
      <c r="AU107" s="249" t="s">
        <v>79</v>
      </c>
      <c r="AV107" s="14" t="s">
        <v>77</v>
      </c>
      <c r="AW107" s="14" t="s">
        <v>34</v>
      </c>
      <c r="AX107" s="14" t="s">
        <v>70</v>
      </c>
      <c r="AY107" s="249" t="s">
        <v>159</v>
      </c>
    </row>
    <row r="108" s="12" customFormat="1">
      <c r="B108" s="231"/>
      <c r="D108" s="232" t="s">
        <v>249</v>
      </c>
      <c r="E108" s="233" t="s">
        <v>5</v>
      </c>
      <c r="F108" s="234" t="s">
        <v>184</v>
      </c>
      <c r="H108" s="235">
        <v>6</v>
      </c>
      <c r="I108" s="236"/>
      <c r="L108" s="231"/>
      <c r="M108" s="237"/>
      <c r="N108" s="238"/>
      <c r="O108" s="238"/>
      <c r="P108" s="238"/>
      <c r="Q108" s="238"/>
      <c r="R108" s="238"/>
      <c r="S108" s="238"/>
      <c r="T108" s="239"/>
      <c r="AT108" s="233" t="s">
        <v>249</v>
      </c>
      <c r="AU108" s="233" t="s">
        <v>79</v>
      </c>
      <c r="AV108" s="12" t="s">
        <v>79</v>
      </c>
      <c r="AW108" s="12" t="s">
        <v>34</v>
      </c>
      <c r="AX108" s="12" t="s">
        <v>70</v>
      </c>
      <c r="AY108" s="233" t="s">
        <v>159</v>
      </c>
    </row>
    <row r="109" s="13" customFormat="1">
      <c r="B109" s="240"/>
      <c r="D109" s="232" t="s">
        <v>249</v>
      </c>
      <c r="E109" s="241" t="s">
        <v>5</v>
      </c>
      <c r="F109" s="242" t="s">
        <v>251</v>
      </c>
      <c r="H109" s="243">
        <v>6</v>
      </c>
      <c r="I109" s="244"/>
      <c r="L109" s="240"/>
      <c r="M109" s="245"/>
      <c r="N109" s="246"/>
      <c r="O109" s="246"/>
      <c r="P109" s="246"/>
      <c r="Q109" s="246"/>
      <c r="R109" s="246"/>
      <c r="S109" s="246"/>
      <c r="T109" s="247"/>
      <c r="AT109" s="241" t="s">
        <v>249</v>
      </c>
      <c r="AU109" s="241" t="s">
        <v>79</v>
      </c>
      <c r="AV109" s="13" t="s">
        <v>175</v>
      </c>
      <c r="AW109" s="13" t="s">
        <v>34</v>
      </c>
      <c r="AX109" s="13" t="s">
        <v>77</v>
      </c>
      <c r="AY109" s="241" t="s">
        <v>159</v>
      </c>
    </row>
    <row r="110" s="1" customFormat="1" ht="38.25" customHeight="1">
      <c r="B110" s="213"/>
      <c r="C110" s="214" t="s">
        <v>175</v>
      </c>
      <c r="D110" s="214" t="s">
        <v>162</v>
      </c>
      <c r="E110" s="215" t="s">
        <v>530</v>
      </c>
      <c r="F110" s="216" t="s">
        <v>1074</v>
      </c>
      <c r="G110" s="217" t="s">
        <v>289</v>
      </c>
      <c r="H110" s="218">
        <v>1400</v>
      </c>
      <c r="I110" s="219"/>
      <c r="J110" s="220">
        <f>ROUND(I110*H110,2)</f>
        <v>0</v>
      </c>
      <c r="K110" s="216" t="s">
        <v>166</v>
      </c>
      <c r="L110" s="47"/>
      <c r="M110" s="221" t="s">
        <v>5</v>
      </c>
      <c r="N110" s="222" t="s">
        <v>41</v>
      </c>
      <c r="O110" s="48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AR110" s="25" t="s">
        <v>175</v>
      </c>
      <c r="AT110" s="25" t="s">
        <v>162</v>
      </c>
      <c r="AU110" s="25" t="s">
        <v>79</v>
      </c>
      <c r="AY110" s="25" t="s">
        <v>159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25" t="s">
        <v>77</v>
      </c>
      <c r="BK110" s="225">
        <f>ROUND(I110*H110,2)</f>
        <v>0</v>
      </c>
      <c r="BL110" s="25" t="s">
        <v>175</v>
      </c>
      <c r="BM110" s="25" t="s">
        <v>1075</v>
      </c>
    </row>
    <row r="111" s="14" customFormat="1">
      <c r="B111" s="248"/>
      <c r="D111" s="232" t="s">
        <v>249</v>
      </c>
      <c r="E111" s="249" t="s">
        <v>5</v>
      </c>
      <c r="F111" s="250" t="s">
        <v>535</v>
      </c>
      <c r="H111" s="249" t="s">
        <v>5</v>
      </c>
      <c r="I111" s="251"/>
      <c r="L111" s="248"/>
      <c r="M111" s="252"/>
      <c r="N111" s="253"/>
      <c r="O111" s="253"/>
      <c r="P111" s="253"/>
      <c r="Q111" s="253"/>
      <c r="R111" s="253"/>
      <c r="S111" s="253"/>
      <c r="T111" s="254"/>
      <c r="AT111" s="249" t="s">
        <v>249</v>
      </c>
      <c r="AU111" s="249" t="s">
        <v>79</v>
      </c>
      <c r="AV111" s="14" t="s">
        <v>77</v>
      </c>
      <c r="AW111" s="14" t="s">
        <v>34</v>
      </c>
      <c r="AX111" s="14" t="s">
        <v>70</v>
      </c>
      <c r="AY111" s="249" t="s">
        <v>159</v>
      </c>
    </row>
    <row r="112" s="12" customFormat="1">
      <c r="B112" s="231"/>
      <c r="D112" s="232" t="s">
        <v>249</v>
      </c>
      <c r="E112" s="233" t="s">
        <v>5</v>
      </c>
      <c r="F112" s="234" t="s">
        <v>1076</v>
      </c>
      <c r="H112" s="235">
        <v>1400</v>
      </c>
      <c r="I112" s="236"/>
      <c r="L112" s="231"/>
      <c r="M112" s="237"/>
      <c r="N112" s="238"/>
      <c r="O112" s="238"/>
      <c r="P112" s="238"/>
      <c r="Q112" s="238"/>
      <c r="R112" s="238"/>
      <c r="S112" s="238"/>
      <c r="T112" s="239"/>
      <c r="AT112" s="233" t="s">
        <v>249</v>
      </c>
      <c r="AU112" s="233" t="s">
        <v>79</v>
      </c>
      <c r="AV112" s="12" t="s">
        <v>79</v>
      </c>
      <c r="AW112" s="12" t="s">
        <v>34</v>
      </c>
      <c r="AX112" s="12" t="s">
        <v>70</v>
      </c>
      <c r="AY112" s="233" t="s">
        <v>159</v>
      </c>
    </row>
    <row r="113" s="13" customFormat="1">
      <c r="B113" s="240"/>
      <c r="D113" s="232" t="s">
        <v>249</v>
      </c>
      <c r="E113" s="241" t="s">
        <v>5</v>
      </c>
      <c r="F113" s="242" t="s">
        <v>251</v>
      </c>
      <c r="H113" s="243">
        <v>1400</v>
      </c>
      <c r="I113" s="244"/>
      <c r="L113" s="240"/>
      <c r="M113" s="245"/>
      <c r="N113" s="246"/>
      <c r="O113" s="246"/>
      <c r="P113" s="246"/>
      <c r="Q113" s="246"/>
      <c r="R113" s="246"/>
      <c r="S113" s="246"/>
      <c r="T113" s="247"/>
      <c r="AT113" s="241" t="s">
        <v>249</v>
      </c>
      <c r="AU113" s="241" t="s">
        <v>79</v>
      </c>
      <c r="AV113" s="13" t="s">
        <v>175</v>
      </c>
      <c r="AW113" s="13" t="s">
        <v>34</v>
      </c>
      <c r="AX113" s="13" t="s">
        <v>77</v>
      </c>
      <c r="AY113" s="241" t="s">
        <v>159</v>
      </c>
    </row>
    <row r="114" s="1" customFormat="1" ht="25.5" customHeight="1">
      <c r="B114" s="213"/>
      <c r="C114" s="214" t="s">
        <v>158</v>
      </c>
      <c r="D114" s="214" t="s">
        <v>162</v>
      </c>
      <c r="E114" s="215" t="s">
        <v>537</v>
      </c>
      <c r="F114" s="216" t="s">
        <v>538</v>
      </c>
      <c r="G114" s="217" t="s">
        <v>289</v>
      </c>
      <c r="H114" s="218">
        <v>140</v>
      </c>
      <c r="I114" s="219"/>
      <c r="J114" s="220">
        <f>ROUND(I114*H114,2)</f>
        <v>0</v>
      </c>
      <c r="K114" s="216" t="s">
        <v>166</v>
      </c>
      <c r="L114" s="47"/>
      <c r="M114" s="221" t="s">
        <v>5</v>
      </c>
      <c r="N114" s="222" t="s">
        <v>41</v>
      </c>
      <c r="O114" s="48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25" t="s">
        <v>175</v>
      </c>
      <c r="AT114" s="25" t="s">
        <v>162</v>
      </c>
      <c r="AU114" s="25" t="s">
        <v>79</v>
      </c>
      <c r="AY114" s="25" t="s">
        <v>159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25" t="s">
        <v>77</v>
      </c>
      <c r="BK114" s="225">
        <f>ROUND(I114*H114,2)</f>
        <v>0</v>
      </c>
      <c r="BL114" s="25" t="s">
        <v>175</v>
      </c>
      <c r="BM114" s="25" t="s">
        <v>1077</v>
      </c>
    </row>
    <row r="115" s="14" customFormat="1">
      <c r="B115" s="248"/>
      <c r="D115" s="232" t="s">
        <v>249</v>
      </c>
      <c r="E115" s="249" t="s">
        <v>5</v>
      </c>
      <c r="F115" s="250" t="s">
        <v>1078</v>
      </c>
      <c r="H115" s="249" t="s">
        <v>5</v>
      </c>
      <c r="I115" s="251"/>
      <c r="L115" s="248"/>
      <c r="M115" s="252"/>
      <c r="N115" s="253"/>
      <c r="O115" s="253"/>
      <c r="P115" s="253"/>
      <c r="Q115" s="253"/>
      <c r="R115" s="253"/>
      <c r="S115" s="253"/>
      <c r="T115" s="254"/>
      <c r="AT115" s="249" t="s">
        <v>249</v>
      </c>
      <c r="AU115" s="249" t="s">
        <v>79</v>
      </c>
      <c r="AV115" s="14" t="s">
        <v>77</v>
      </c>
      <c r="AW115" s="14" t="s">
        <v>34</v>
      </c>
      <c r="AX115" s="14" t="s">
        <v>70</v>
      </c>
      <c r="AY115" s="249" t="s">
        <v>159</v>
      </c>
    </row>
    <row r="116" s="12" customFormat="1">
      <c r="B116" s="231"/>
      <c r="D116" s="232" t="s">
        <v>249</v>
      </c>
      <c r="E116" s="233" t="s">
        <v>5</v>
      </c>
      <c r="F116" s="234" t="s">
        <v>1079</v>
      </c>
      <c r="H116" s="235">
        <v>140</v>
      </c>
      <c r="I116" s="236"/>
      <c r="L116" s="231"/>
      <c r="M116" s="237"/>
      <c r="N116" s="238"/>
      <c r="O116" s="238"/>
      <c r="P116" s="238"/>
      <c r="Q116" s="238"/>
      <c r="R116" s="238"/>
      <c r="S116" s="238"/>
      <c r="T116" s="239"/>
      <c r="AT116" s="233" t="s">
        <v>249</v>
      </c>
      <c r="AU116" s="233" t="s">
        <v>79</v>
      </c>
      <c r="AV116" s="12" t="s">
        <v>79</v>
      </c>
      <c r="AW116" s="12" t="s">
        <v>34</v>
      </c>
      <c r="AX116" s="12" t="s">
        <v>70</v>
      </c>
      <c r="AY116" s="233" t="s">
        <v>159</v>
      </c>
    </row>
    <row r="117" s="13" customFormat="1">
      <c r="B117" s="240"/>
      <c r="D117" s="232" t="s">
        <v>249</v>
      </c>
      <c r="E117" s="241" t="s">
        <v>5</v>
      </c>
      <c r="F117" s="242" t="s">
        <v>251</v>
      </c>
      <c r="H117" s="243">
        <v>140</v>
      </c>
      <c r="I117" s="244"/>
      <c r="L117" s="240"/>
      <c r="M117" s="245"/>
      <c r="N117" s="246"/>
      <c r="O117" s="246"/>
      <c r="P117" s="246"/>
      <c r="Q117" s="246"/>
      <c r="R117" s="246"/>
      <c r="S117" s="246"/>
      <c r="T117" s="247"/>
      <c r="AT117" s="241" t="s">
        <v>249</v>
      </c>
      <c r="AU117" s="241" t="s">
        <v>79</v>
      </c>
      <c r="AV117" s="13" t="s">
        <v>175</v>
      </c>
      <c r="AW117" s="13" t="s">
        <v>34</v>
      </c>
      <c r="AX117" s="13" t="s">
        <v>77</v>
      </c>
      <c r="AY117" s="241" t="s">
        <v>159</v>
      </c>
    </row>
    <row r="118" s="1" customFormat="1" ht="16.5" customHeight="1">
      <c r="B118" s="213"/>
      <c r="C118" s="255" t="s">
        <v>184</v>
      </c>
      <c r="D118" s="255" t="s">
        <v>395</v>
      </c>
      <c r="E118" s="256" t="s">
        <v>542</v>
      </c>
      <c r="F118" s="257" t="s">
        <v>543</v>
      </c>
      <c r="G118" s="258" t="s">
        <v>279</v>
      </c>
      <c r="H118" s="259">
        <v>22.68</v>
      </c>
      <c r="I118" s="260"/>
      <c r="J118" s="261">
        <f>ROUND(I118*H118,2)</f>
        <v>0</v>
      </c>
      <c r="K118" s="257" t="s">
        <v>166</v>
      </c>
      <c r="L118" s="262"/>
      <c r="M118" s="263" t="s">
        <v>5</v>
      </c>
      <c r="N118" s="264" t="s">
        <v>41</v>
      </c>
      <c r="O118" s="48"/>
      <c r="P118" s="223">
        <f>O118*H118</f>
        <v>0</v>
      </c>
      <c r="Q118" s="223">
        <v>1</v>
      </c>
      <c r="R118" s="223">
        <f>Q118*H118</f>
        <v>22.68</v>
      </c>
      <c r="S118" s="223">
        <v>0</v>
      </c>
      <c r="T118" s="224">
        <f>S118*H118</f>
        <v>0</v>
      </c>
      <c r="AR118" s="25" t="s">
        <v>194</v>
      </c>
      <c r="AT118" s="25" t="s">
        <v>395</v>
      </c>
      <c r="AU118" s="25" t="s">
        <v>79</v>
      </c>
      <c r="AY118" s="25" t="s">
        <v>159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25" t="s">
        <v>77</v>
      </c>
      <c r="BK118" s="225">
        <f>ROUND(I118*H118,2)</f>
        <v>0</v>
      </c>
      <c r="BL118" s="25" t="s">
        <v>175</v>
      </c>
      <c r="BM118" s="25" t="s">
        <v>1080</v>
      </c>
    </row>
    <row r="119" s="14" customFormat="1">
      <c r="B119" s="248"/>
      <c r="D119" s="232" t="s">
        <v>249</v>
      </c>
      <c r="E119" s="249" t="s">
        <v>5</v>
      </c>
      <c r="F119" s="250" t="s">
        <v>1081</v>
      </c>
      <c r="H119" s="249" t="s">
        <v>5</v>
      </c>
      <c r="I119" s="251"/>
      <c r="L119" s="248"/>
      <c r="M119" s="252"/>
      <c r="N119" s="253"/>
      <c r="O119" s="253"/>
      <c r="P119" s="253"/>
      <c r="Q119" s="253"/>
      <c r="R119" s="253"/>
      <c r="S119" s="253"/>
      <c r="T119" s="254"/>
      <c r="AT119" s="249" t="s">
        <v>249</v>
      </c>
      <c r="AU119" s="249" t="s">
        <v>79</v>
      </c>
      <c r="AV119" s="14" t="s">
        <v>77</v>
      </c>
      <c r="AW119" s="14" t="s">
        <v>34</v>
      </c>
      <c r="AX119" s="14" t="s">
        <v>70</v>
      </c>
      <c r="AY119" s="249" t="s">
        <v>159</v>
      </c>
    </row>
    <row r="120" s="12" customFormat="1">
      <c r="B120" s="231"/>
      <c r="D120" s="232" t="s">
        <v>249</v>
      </c>
      <c r="E120" s="233" t="s">
        <v>5</v>
      </c>
      <c r="F120" s="234" t="s">
        <v>1082</v>
      </c>
      <c r="H120" s="235">
        <v>3.7799999999999998</v>
      </c>
      <c r="I120" s="236"/>
      <c r="L120" s="231"/>
      <c r="M120" s="237"/>
      <c r="N120" s="238"/>
      <c r="O120" s="238"/>
      <c r="P120" s="238"/>
      <c r="Q120" s="238"/>
      <c r="R120" s="238"/>
      <c r="S120" s="238"/>
      <c r="T120" s="239"/>
      <c r="AT120" s="233" t="s">
        <v>249</v>
      </c>
      <c r="AU120" s="233" t="s">
        <v>79</v>
      </c>
      <c r="AV120" s="12" t="s">
        <v>79</v>
      </c>
      <c r="AW120" s="12" t="s">
        <v>34</v>
      </c>
      <c r="AX120" s="12" t="s">
        <v>70</v>
      </c>
      <c r="AY120" s="233" t="s">
        <v>159</v>
      </c>
    </row>
    <row r="121" s="14" customFormat="1">
      <c r="B121" s="248"/>
      <c r="D121" s="232" t="s">
        <v>249</v>
      </c>
      <c r="E121" s="249" t="s">
        <v>5</v>
      </c>
      <c r="F121" s="250" t="s">
        <v>547</v>
      </c>
      <c r="H121" s="249" t="s">
        <v>5</v>
      </c>
      <c r="I121" s="251"/>
      <c r="L121" s="248"/>
      <c r="M121" s="252"/>
      <c r="N121" s="253"/>
      <c r="O121" s="253"/>
      <c r="P121" s="253"/>
      <c r="Q121" s="253"/>
      <c r="R121" s="253"/>
      <c r="S121" s="253"/>
      <c r="T121" s="254"/>
      <c r="AT121" s="249" t="s">
        <v>249</v>
      </c>
      <c r="AU121" s="249" t="s">
        <v>79</v>
      </c>
      <c r="AV121" s="14" t="s">
        <v>77</v>
      </c>
      <c r="AW121" s="14" t="s">
        <v>34</v>
      </c>
      <c r="AX121" s="14" t="s">
        <v>70</v>
      </c>
      <c r="AY121" s="249" t="s">
        <v>159</v>
      </c>
    </row>
    <row r="122" s="12" customFormat="1">
      <c r="B122" s="231"/>
      <c r="D122" s="232" t="s">
        <v>249</v>
      </c>
      <c r="E122" s="233" t="s">
        <v>5</v>
      </c>
      <c r="F122" s="234" t="s">
        <v>1083</v>
      </c>
      <c r="H122" s="235">
        <v>18.899999999999999</v>
      </c>
      <c r="I122" s="236"/>
      <c r="L122" s="231"/>
      <c r="M122" s="237"/>
      <c r="N122" s="238"/>
      <c r="O122" s="238"/>
      <c r="P122" s="238"/>
      <c r="Q122" s="238"/>
      <c r="R122" s="238"/>
      <c r="S122" s="238"/>
      <c r="T122" s="239"/>
      <c r="AT122" s="233" t="s">
        <v>249</v>
      </c>
      <c r="AU122" s="233" t="s">
        <v>79</v>
      </c>
      <c r="AV122" s="12" t="s">
        <v>79</v>
      </c>
      <c r="AW122" s="12" t="s">
        <v>34</v>
      </c>
      <c r="AX122" s="12" t="s">
        <v>70</v>
      </c>
      <c r="AY122" s="233" t="s">
        <v>159</v>
      </c>
    </row>
    <row r="123" s="13" customFormat="1">
      <c r="B123" s="240"/>
      <c r="D123" s="232" t="s">
        <v>249</v>
      </c>
      <c r="E123" s="241" t="s">
        <v>5</v>
      </c>
      <c r="F123" s="242" t="s">
        <v>251</v>
      </c>
      <c r="H123" s="243">
        <v>22.68</v>
      </c>
      <c r="I123" s="244"/>
      <c r="L123" s="240"/>
      <c r="M123" s="245"/>
      <c r="N123" s="246"/>
      <c r="O123" s="246"/>
      <c r="P123" s="246"/>
      <c r="Q123" s="246"/>
      <c r="R123" s="246"/>
      <c r="S123" s="246"/>
      <c r="T123" s="247"/>
      <c r="AT123" s="241" t="s">
        <v>249</v>
      </c>
      <c r="AU123" s="241" t="s">
        <v>79</v>
      </c>
      <c r="AV123" s="13" t="s">
        <v>175</v>
      </c>
      <c r="AW123" s="13" t="s">
        <v>34</v>
      </c>
      <c r="AX123" s="13" t="s">
        <v>77</v>
      </c>
      <c r="AY123" s="241" t="s">
        <v>159</v>
      </c>
    </row>
    <row r="124" s="1" customFormat="1" ht="25.5" customHeight="1">
      <c r="B124" s="213"/>
      <c r="C124" s="214" t="s">
        <v>190</v>
      </c>
      <c r="D124" s="214" t="s">
        <v>162</v>
      </c>
      <c r="E124" s="215" t="s">
        <v>564</v>
      </c>
      <c r="F124" s="216" t="s">
        <v>565</v>
      </c>
      <c r="G124" s="217" t="s">
        <v>247</v>
      </c>
      <c r="H124" s="218">
        <v>7.5</v>
      </c>
      <c r="I124" s="219"/>
      <c r="J124" s="220">
        <f>ROUND(I124*H124,2)</f>
        <v>0</v>
      </c>
      <c r="K124" s="216" t="s">
        <v>166</v>
      </c>
      <c r="L124" s="47"/>
      <c r="M124" s="221" t="s">
        <v>5</v>
      </c>
      <c r="N124" s="222" t="s">
        <v>41</v>
      </c>
      <c r="O124" s="48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AR124" s="25" t="s">
        <v>175</v>
      </c>
      <c r="AT124" s="25" t="s">
        <v>162</v>
      </c>
      <c r="AU124" s="25" t="s">
        <v>79</v>
      </c>
      <c r="AY124" s="25" t="s">
        <v>159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25" t="s">
        <v>77</v>
      </c>
      <c r="BK124" s="225">
        <f>ROUND(I124*H124,2)</f>
        <v>0</v>
      </c>
      <c r="BL124" s="25" t="s">
        <v>175</v>
      </c>
      <c r="BM124" s="25" t="s">
        <v>1084</v>
      </c>
    </row>
    <row r="125" s="14" customFormat="1">
      <c r="B125" s="248"/>
      <c r="D125" s="232" t="s">
        <v>249</v>
      </c>
      <c r="E125" s="249" t="s">
        <v>5</v>
      </c>
      <c r="F125" s="250" t="s">
        <v>1085</v>
      </c>
      <c r="H125" s="249" t="s">
        <v>5</v>
      </c>
      <c r="I125" s="251"/>
      <c r="L125" s="248"/>
      <c r="M125" s="252"/>
      <c r="N125" s="253"/>
      <c r="O125" s="253"/>
      <c r="P125" s="253"/>
      <c r="Q125" s="253"/>
      <c r="R125" s="253"/>
      <c r="S125" s="253"/>
      <c r="T125" s="254"/>
      <c r="AT125" s="249" t="s">
        <v>249</v>
      </c>
      <c r="AU125" s="249" t="s">
        <v>79</v>
      </c>
      <c r="AV125" s="14" t="s">
        <v>77</v>
      </c>
      <c r="AW125" s="14" t="s">
        <v>34</v>
      </c>
      <c r="AX125" s="14" t="s">
        <v>70</v>
      </c>
      <c r="AY125" s="249" t="s">
        <v>159</v>
      </c>
    </row>
    <row r="126" s="12" customFormat="1">
      <c r="B126" s="231"/>
      <c r="D126" s="232" t="s">
        <v>249</v>
      </c>
      <c r="E126" s="233" t="s">
        <v>5</v>
      </c>
      <c r="F126" s="234" t="s">
        <v>1086</v>
      </c>
      <c r="H126" s="235">
        <v>7.5</v>
      </c>
      <c r="I126" s="236"/>
      <c r="L126" s="231"/>
      <c r="M126" s="237"/>
      <c r="N126" s="238"/>
      <c r="O126" s="238"/>
      <c r="P126" s="238"/>
      <c r="Q126" s="238"/>
      <c r="R126" s="238"/>
      <c r="S126" s="238"/>
      <c r="T126" s="239"/>
      <c r="AT126" s="233" t="s">
        <v>249</v>
      </c>
      <c r="AU126" s="233" t="s">
        <v>79</v>
      </c>
      <c r="AV126" s="12" t="s">
        <v>79</v>
      </c>
      <c r="AW126" s="12" t="s">
        <v>34</v>
      </c>
      <c r="AX126" s="12" t="s">
        <v>70</v>
      </c>
      <c r="AY126" s="233" t="s">
        <v>159</v>
      </c>
    </row>
    <row r="127" s="13" customFormat="1">
      <c r="B127" s="240"/>
      <c r="D127" s="232" t="s">
        <v>249</v>
      </c>
      <c r="E127" s="241" t="s">
        <v>5</v>
      </c>
      <c r="F127" s="242" t="s">
        <v>251</v>
      </c>
      <c r="H127" s="243">
        <v>7.5</v>
      </c>
      <c r="I127" s="244"/>
      <c r="L127" s="240"/>
      <c r="M127" s="245"/>
      <c r="N127" s="246"/>
      <c r="O127" s="246"/>
      <c r="P127" s="246"/>
      <c r="Q127" s="246"/>
      <c r="R127" s="246"/>
      <c r="S127" s="246"/>
      <c r="T127" s="247"/>
      <c r="AT127" s="241" t="s">
        <v>249</v>
      </c>
      <c r="AU127" s="241" t="s">
        <v>79</v>
      </c>
      <c r="AV127" s="13" t="s">
        <v>175</v>
      </c>
      <c r="AW127" s="13" t="s">
        <v>34</v>
      </c>
      <c r="AX127" s="13" t="s">
        <v>77</v>
      </c>
      <c r="AY127" s="241" t="s">
        <v>159</v>
      </c>
    </row>
    <row r="128" s="1" customFormat="1" ht="25.5" customHeight="1">
      <c r="B128" s="213"/>
      <c r="C128" s="214" t="s">
        <v>194</v>
      </c>
      <c r="D128" s="214" t="s">
        <v>162</v>
      </c>
      <c r="E128" s="215" t="s">
        <v>569</v>
      </c>
      <c r="F128" s="216" t="s">
        <v>570</v>
      </c>
      <c r="G128" s="217" t="s">
        <v>247</v>
      </c>
      <c r="H128" s="218">
        <v>3.75</v>
      </c>
      <c r="I128" s="219"/>
      <c r="J128" s="220">
        <f>ROUND(I128*H128,2)</f>
        <v>0</v>
      </c>
      <c r="K128" s="216" t="s">
        <v>166</v>
      </c>
      <c r="L128" s="47"/>
      <c r="M128" s="221" t="s">
        <v>5</v>
      </c>
      <c r="N128" s="222" t="s">
        <v>41</v>
      </c>
      <c r="O128" s="48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AR128" s="25" t="s">
        <v>175</v>
      </c>
      <c r="AT128" s="25" t="s">
        <v>162</v>
      </c>
      <c r="AU128" s="25" t="s">
        <v>79</v>
      </c>
      <c r="AY128" s="25" t="s">
        <v>159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25" t="s">
        <v>77</v>
      </c>
      <c r="BK128" s="225">
        <f>ROUND(I128*H128,2)</f>
        <v>0</v>
      </c>
      <c r="BL128" s="25" t="s">
        <v>175</v>
      </c>
      <c r="BM128" s="25" t="s">
        <v>1087</v>
      </c>
    </row>
    <row r="129" s="14" customFormat="1">
      <c r="B129" s="248"/>
      <c r="D129" s="232" t="s">
        <v>249</v>
      </c>
      <c r="E129" s="249" t="s">
        <v>5</v>
      </c>
      <c r="F129" s="250" t="s">
        <v>562</v>
      </c>
      <c r="H129" s="249" t="s">
        <v>5</v>
      </c>
      <c r="I129" s="251"/>
      <c r="L129" s="248"/>
      <c r="M129" s="252"/>
      <c r="N129" s="253"/>
      <c r="O129" s="253"/>
      <c r="P129" s="253"/>
      <c r="Q129" s="253"/>
      <c r="R129" s="253"/>
      <c r="S129" s="253"/>
      <c r="T129" s="254"/>
      <c r="AT129" s="249" t="s">
        <v>249</v>
      </c>
      <c r="AU129" s="249" t="s">
        <v>79</v>
      </c>
      <c r="AV129" s="14" t="s">
        <v>77</v>
      </c>
      <c r="AW129" s="14" t="s">
        <v>34</v>
      </c>
      <c r="AX129" s="14" t="s">
        <v>70</v>
      </c>
      <c r="AY129" s="249" t="s">
        <v>159</v>
      </c>
    </row>
    <row r="130" s="12" customFormat="1">
      <c r="B130" s="231"/>
      <c r="D130" s="232" t="s">
        <v>249</v>
      </c>
      <c r="E130" s="233" t="s">
        <v>5</v>
      </c>
      <c r="F130" s="234" t="s">
        <v>1088</v>
      </c>
      <c r="H130" s="235">
        <v>3.75</v>
      </c>
      <c r="I130" s="236"/>
      <c r="L130" s="231"/>
      <c r="M130" s="237"/>
      <c r="N130" s="238"/>
      <c r="O130" s="238"/>
      <c r="P130" s="238"/>
      <c r="Q130" s="238"/>
      <c r="R130" s="238"/>
      <c r="S130" s="238"/>
      <c r="T130" s="239"/>
      <c r="AT130" s="233" t="s">
        <v>249</v>
      </c>
      <c r="AU130" s="233" t="s">
        <v>79</v>
      </c>
      <c r="AV130" s="12" t="s">
        <v>79</v>
      </c>
      <c r="AW130" s="12" t="s">
        <v>34</v>
      </c>
      <c r="AX130" s="12" t="s">
        <v>70</v>
      </c>
      <c r="AY130" s="233" t="s">
        <v>159</v>
      </c>
    </row>
    <row r="131" s="13" customFormat="1">
      <c r="B131" s="240"/>
      <c r="D131" s="232" t="s">
        <v>249</v>
      </c>
      <c r="E131" s="241" t="s">
        <v>5</v>
      </c>
      <c r="F131" s="242" t="s">
        <v>251</v>
      </c>
      <c r="H131" s="243">
        <v>3.75</v>
      </c>
      <c r="I131" s="244"/>
      <c r="L131" s="240"/>
      <c r="M131" s="245"/>
      <c r="N131" s="246"/>
      <c r="O131" s="246"/>
      <c r="P131" s="246"/>
      <c r="Q131" s="246"/>
      <c r="R131" s="246"/>
      <c r="S131" s="246"/>
      <c r="T131" s="247"/>
      <c r="AT131" s="241" t="s">
        <v>249</v>
      </c>
      <c r="AU131" s="241" t="s">
        <v>79</v>
      </c>
      <c r="AV131" s="13" t="s">
        <v>175</v>
      </c>
      <c r="AW131" s="13" t="s">
        <v>34</v>
      </c>
      <c r="AX131" s="13" t="s">
        <v>77</v>
      </c>
      <c r="AY131" s="241" t="s">
        <v>159</v>
      </c>
    </row>
    <row r="132" s="1" customFormat="1" ht="25.5" customHeight="1">
      <c r="B132" s="213"/>
      <c r="C132" s="214" t="s">
        <v>198</v>
      </c>
      <c r="D132" s="214" t="s">
        <v>162</v>
      </c>
      <c r="E132" s="215" t="s">
        <v>1089</v>
      </c>
      <c r="F132" s="216" t="s">
        <v>1090</v>
      </c>
      <c r="G132" s="217" t="s">
        <v>247</v>
      </c>
      <c r="H132" s="218">
        <v>11.538</v>
      </c>
      <c r="I132" s="219"/>
      <c r="J132" s="220">
        <f>ROUND(I132*H132,2)</f>
        <v>0</v>
      </c>
      <c r="K132" s="216" t="s">
        <v>166</v>
      </c>
      <c r="L132" s="47"/>
      <c r="M132" s="221" t="s">
        <v>5</v>
      </c>
      <c r="N132" s="222" t="s">
        <v>41</v>
      </c>
      <c r="O132" s="48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AR132" s="25" t="s">
        <v>175</v>
      </c>
      <c r="AT132" s="25" t="s">
        <v>162</v>
      </c>
      <c r="AU132" s="25" t="s">
        <v>79</v>
      </c>
      <c r="AY132" s="25" t="s">
        <v>159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25" t="s">
        <v>77</v>
      </c>
      <c r="BK132" s="225">
        <f>ROUND(I132*H132,2)</f>
        <v>0</v>
      </c>
      <c r="BL132" s="25" t="s">
        <v>175</v>
      </c>
      <c r="BM132" s="25" t="s">
        <v>1091</v>
      </c>
    </row>
    <row r="133" s="14" customFormat="1">
      <c r="B133" s="248"/>
      <c r="D133" s="232" t="s">
        <v>249</v>
      </c>
      <c r="E133" s="249" t="s">
        <v>5</v>
      </c>
      <c r="F133" s="250" t="s">
        <v>1092</v>
      </c>
      <c r="H133" s="249" t="s">
        <v>5</v>
      </c>
      <c r="I133" s="251"/>
      <c r="L133" s="248"/>
      <c r="M133" s="252"/>
      <c r="N133" s="253"/>
      <c r="O133" s="253"/>
      <c r="P133" s="253"/>
      <c r="Q133" s="253"/>
      <c r="R133" s="253"/>
      <c r="S133" s="253"/>
      <c r="T133" s="254"/>
      <c r="AT133" s="249" t="s">
        <v>249</v>
      </c>
      <c r="AU133" s="249" t="s">
        <v>79</v>
      </c>
      <c r="AV133" s="14" t="s">
        <v>77</v>
      </c>
      <c r="AW133" s="14" t="s">
        <v>34</v>
      </c>
      <c r="AX133" s="14" t="s">
        <v>70</v>
      </c>
      <c r="AY133" s="249" t="s">
        <v>159</v>
      </c>
    </row>
    <row r="134" s="12" customFormat="1">
      <c r="B134" s="231"/>
      <c r="D134" s="232" t="s">
        <v>249</v>
      </c>
      <c r="E134" s="233" t="s">
        <v>5</v>
      </c>
      <c r="F134" s="234" t="s">
        <v>1093</v>
      </c>
      <c r="H134" s="235">
        <v>10.800000000000001</v>
      </c>
      <c r="I134" s="236"/>
      <c r="L134" s="231"/>
      <c r="M134" s="237"/>
      <c r="N134" s="238"/>
      <c r="O134" s="238"/>
      <c r="P134" s="238"/>
      <c r="Q134" s="238"/>
      <c r="R134" s="238"/>
      <c r="S134" s="238"/>
      <c r="T134" s="239"/>
      <c r="AT134" s="233" t="s">
        <v>249</v>
      </c>
      <c r="AU134" s="233" t="s">
        <v>79</v>
      </c>
      <c r="AV134" s="12" t="s">
        <v>79</v>
      </c>
      <c r="AW134" s="12" t="s">
        <v>34</v>
      </c>
      <c r="AX134" s="12" t="s">
        <v>70</v>
      </c>
      <c r="AY134" s="233" t="s">
        <v>159</v>
      </c>
    </row>
    <row r="135" s="14" customFormat="1">
      <c r="B135" s="248"/>
      <c r="D135" s="232" t="s">
        <v>249</v>
      </c>
      <c r="E135" s="249" t="s">
        <v>5</v>
      </c>
      <c r="F135" s="250" t="s">
        <v>1094</v>
      </c>
      <c r="H135" s="249" t="s">
        <v>5</v>
      </c>
      <c r="I135" s="251"/>
      <c r="L135" s="248"/>
      <c r="M135" s="252"/>
      <c r="N135" s="253"/>
      <c r="O135" s="253"/>
      <c r="P135" s="253"/>
      <c r="Q135" s="253"/>
      <c r="R135" s="253"/>
      <c r="S135" s="253"/>
      <c r="T135" s="254"/>
      <c r="AT135" s="249" t="s">
        <v>249</v>
      </c>
      <c r="AU135" s="249" t="s">
        <v>79</v>
      </c>
      <c r="AV135" s="14" t="s">
        <v>77</v>
      </c>
      <c r="AW135" s="14" t="s">
        <v>34</v>
      </c>
      <c r="AX135" s="14" t="s">
        <v>70</v>
      </c>
      <c r="AY135" s="249" t="s">
        <v>159</v>
      </c>
    </row>
    <row r="136" s="12" customFormat="1">
      <c r="B136" s="231"/>
      <c r="D136" s="232" t="s">
        <v>249</v>
      </c>
      <c r="E136" s="233" t="s">
        <v>5</v>
      </c>
      <c r="F136" s="234" t="s">
        <v>1095</v>
      </c>
      <c r="H136" s="235">
        <v>0.73799999999999999</v>
      </c>
      <c r="I136" s="236"/>
      <c r="L136" s="231"/>
      <c r="M136" s="237"/>
      <c r="N136" s="238"/>
      <c r="O136" s="238"/>
      <c r="P136" s="238"/>
      <c r="Q136" s="238"/>
      <c r="R136" s="238"/>
      <c r="S136" s="238"/>
      <c r="T136" s="239"/>
      <c r="AT136" s="233" t="s">
        <v>249</v>
      </c>
      <c r="AU136" s="233" t="s">
        <v>79</v>
      </c>
      <c r="AV136" s="12" t="s">
        <v>79</v>
      </c>
      <c r="AW136" s="12" t="s">
        <v>34</v>
      </c>
      <c r="AX136" s="12" t="s">
        <v>70</v>
      </c>
      <c r="AY136" s="233" t="s">
        <v>159</v>
      </c>
    </row>
    <row r="137" s="13" customFormat="1">
      <c r="B137" s="240"/>
      <c r="D137" s="232" t="s">
        <v>249</v>
      </c>
      <c r="E137" s="241" t="s">
        <v>5</v>
      </c>
      <c r="F137" s="242" t="s">
        <v>251</v>
      </c>
      <c r="H137" s="243">
        <v>11.538</v>
      </c>
      <c r="I137" s="244"/>
      <c r="L137" s="240"/>
      <c r="M137" s="245"/>
      <c r="N137" s="246"/>
      <c r="O137" s="246"/>
      <c r="P137" s="246"/>
      <c r="Q137" s="246"/>
      <c r="R137" s="246"/>
      <c r="S137" s="246"/>
      <c r="T137" s="247"/>
      <c r="AT137" s="241" t="s">
        <v>249</v>
      </c>
      <c r="AU137" s="241" t="s">
        <v>79</v>
      </c>
      <c r="AV137" s="13" t="s">
        <v>175</v>
      </c>
      <c r="AW137" s="13" t="s">
        <v>34</v>
      </c>
      <c r="AX137" s="13" t="s">
        <v>77</v>
      </c>
      <c r="AY137" s="241" t="s">
        <v>159</v>
      </c>
    </row>
    <row r="138" s="1" customFormat="1" ht="38.25" customHeight="1">
      <c r="B138" s="213"/>
      <c r="C138" s="214" t="s">
        <v>202</v>
      </c>
      <c r="D138" s="214" t="s">
        <v>162</v>
      </c>
      <c r="E138" s="215" t="s">
        <v>589</v>
      </c>
      <c r="F138" s="216" t="s">
        <v>590</v>
      </c>
      <c r="G138" s="217" t="s">
        <v>247</v>
      </c>
      <c r="H138" s="218">
        <v>5.7690000000000001</v>
      </c>
      <c r="I138" s="219"/>
      <c r="J138" s="220">
        <f>ROUND(I138*H138,2)</f>
        <v>0</v>
      </c>
      <c r="K138" s="216" t="s">
        <v>166</v>
      </c>
      <c r="L138" s="47"/>
      <c r="M138" s="221" t="s">
        <v>5</v>
      </c>
      <c r="N138" s="222" t="s">
        <v>41</v>
      </c>
      <c r="O138" s="48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AR138" s="25" t="s">
        <v>175</v>
      </c>
      <c r="AT138" s="25" t="s">
        <v>162</v>
      </c>
      <c r="AU138" s="25" t="s">
        <v>79</v>
      </c>
      <c r="AY138" s="25" t="s">
        <v>159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25" t="s">
        <v>77</v>
      </c>
      <c r="BK138" s="225">
        <f>ROUND(I138*H138,2)</f>
        <v>0</v>
      </c>
      <c r="BL138" s="25" t="s">
        <v>175</v>
      </c>
      <c r="BM138" s="25" t="s">
        <v>1096</v>
      </c>
    </row>
    <row r="139" s="14" customFormat="1">
      <c r="B139" s="248"/>
      <c r="D139" s="232" t="s">
        <v>249</v>
      </c>
      <c r="E139" s="249" t="s">
        <v>5</v>
      </c>
      <c r="F139" s="250" t="s">
        <v>562</v>
      </c>
      <c r="H139" s="249" t="s">
        <v>5</v>
      </c>
      <c r="I139" s="251"/>
      <c r="L139" s="248"/>
      <c r="M139" s="252"/>
      <c r="N139" s="253"/>
      <c r="O139" s="253"/>
      <c r="P139" s="253"/>
      <c r="Q139" s="253"/>
      <c r="R139" s="253"/>
      <c r="S139" s="253"/>
      <c r="T139" s="254"/>
      <c r="AT139" s="249" t="s">
        <v>249</v>
      </c>
      <c r="AU139" s="249" t="s">
        <v>79</v>
      </c>
      <c r="AV139" s="14" t="s">
        <v>77</v>
      </c>
      <c r="AW139" s="14" t="s">
        <v>34</v>
      </c>
      <c r="AX139" s="14" t="s">
        <v>70</v>
      </c>
      <c r="AY139" s="249" t="s">
        <v>159</v>
      </c>
    </row>
    <row r="140" s="12" customFormat="1">
      <c r="B140" s="231"/>
      <c r="D140" s="232" t="s">
        <v>249</v>
      </c>
      <c r="E140" s="233" t="s">
        <v>5</v>
      </c>
      <c r="F140" s="234" t="s">
        <v>1097</v>
      </c>
      <c r="H140" s="235">
        <v>5.7690000000000001</v>
      </c>
      <c r="I140" s="236"/>
      <c r="L140" s="231"/>
      <c r="M140" s="237"/>
      <c r="N140" s="238"/>
      <c r="O140" s="238"/>
      <c r="P140" s="238"/>
      <c r="Q140" s="238"/>
      <c r="R140" s="238"/>
      <c r="S140" s="238"/>
      <c r="T140" s="239"/>
      <c r="AT140" s="233" t="s">
        <v>249</v>
      </c>
      <c r="AU140" s="233" t="s">
        <v>79</v>
      </c>
      <c r="AV140" s="12" t="s">
        <v>79</v>
      </c>
      <c r="AW140" s="12" t="s">
        <v>34</v>
      </c>
      <c r="AX140" s="12" t="s">
        <v>70</v>
      </c>
      <c r="AY140" s="233" t="s">
        <v>159</v>
      </c>
    </row>
    <row r="141" s="13" customFormat="1">
      <c r="B141" s="240"/>
      <c r="D141" s="232" t="s">
        <v>249</v>
      </c>
      <c r="E141" s="241" t="s">
        <v>5</v>
      </c>
      <c r="F141" s="242" t="s">
        <v>251</v>
      </c>
      <c r="H141" s="243">
        <v>5.7690000000000001</v>
      </c>
      <c r="I141" s="244"/>
      <c r="L141" s="240"/>
      <c r="M141" s="245"/>
      <c r="N141" s="246"/>
      <c r="O141" s="246"/>
      <c r="P141" s="246"/>
      <c r="Q141" s="246"/>
      <c r="R141" s="246"/>
      <c r="S141" s="246"/>
      <c r="T141" s="247"/>
      <c r="AT141" s="241" t="s">
        <v>249</v>
      </c>
      <c r="AU141" s="241" t="s">
        <v>79</v>
      </c>
      <c r="AV141" s="13" t="s">
        <v>175</v>
      </c>
      <c r="AW141" s="13" t="s">
        <v>34</v>
      </c>
      <c r="AX141" s="13" t="s">
        <v>77</v>
      </c>
      <c r="AY141" s="241" t="s">
        <v>159</v>
      </c>
    </row>
    <row r="142" s="1" customFormat="1" ht="38.25" customHeight="1">
      <c r="B142" s="213"/>
      <c r="C142" s="214" t="s">
        <v>206</v>
      </c>
      <c r="D142" s="214" t="s">
        <v>162</v>
      </c>
      <c r="E142" s="215" t="s">
        <v>259</v>
      </c>
      <c r="F142" s="216" t="s">
        <v>260</v>
      </c>
      <c r="G142" s="217" t="s">
        <v>247</v>
      </c>
      <c r="H142" s="218">
        <v>350</v>
      </c>
      <c r="I142" s="219"/>
      <c r="J142" s="220">
        <f>ROUND(I142*H142,2)</f>
        <v>0</v>
      </c>
      <c r="K142" s="216" t="s">
        <v>166</v>
      </c>
      <c r="L142" s="47"/>
      <c r="M142" s="221" t="s">
        <v>5</v>
      </c>
      <c r="N142" s="222" t="s">
        <v>41</v>
      </c>
      <c r="O142" s="48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AR142" s="25" t="s">
        <v>175</v>
      </c>
      <c r="AT142" s="25" t="s">
        <v>162</v>
      </c>
      <c r="AU142" s="25" t="s">
        <v>79</v>
      </c>
      <c r="AY142" s="25" t="s">
        <v>159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25" t="s">
        <v>77</v>
      </c>
      <c r="BK142" s="225">
        <f>ROUND(I142*H142,2)</f>
        <v>0</v>
      </c>
      <c r="BL142" s="25" t="s">
        <v>175</v>
      </c>
      <c r="BM142" s="25" t="s">
        <v>1098</v>
      </c>
    </row>
    <row r="143" s="14" customFormat="1">
      <c r="B143" s="248"/>
      <c r="D143" s="232" t="s">
        <v>249</v>
      </c>
      <c r="E143" s="249" t="s">
        <v>5</v>
      </c>
      <c r="F143" s="250" t="s">
        <v>1099</v>
      </c>
      <c r="H143" s="249" t="s">
        <v>5</v>
      </c>
      <c r="I143" s="251"/>
      <c r="L143" s="248"/>
      <c r="M143" s="252"/>
      <c r="N143" s="253"/>
      <c r="O143" s="253"/>
      <c r="P143" s="253"/>
      <c r="Q143" s="253"/>
      <c r="R143" s="253"/>
      <c r="S143" s="253"/>
      <c r="T143" s="254"/>
      <c r="AT143" s="249" t="s">
        <v>249</v>
      </c>
      <c r="AU143" s="249" t="s">
        <v>79</v>
      </c>
      <c r="AV143" s="14" t="s">
        <v>77</v>
      </c>
      <c r="AW143" s="14" t="s">
        <v>34</v>
      </c>
      <c r="AX143" s="14" t="s">
        <v>70</v>
      </c>
      <c r="AY143" s="249" t="s">
        <v>159</v>
      </c>
    </row>
    <row r="144" s="12" customFormat="1">
      <c r="B144" s="231"/>
      <c r="D144" s="232" t="s">
        <v>249</v>
      </c>
      <c r="E144" s="233" t="s">
        <v>5</v>
      </c>
      <c r="F144" s="234" t="s">
        <v>1100</v>
      </c>
      <c r="H144" s="235">
        <v>350</v>
      </c>
      <c r="I144" s="236"/>
      <c r="L144" s="231"/>
      <c r="M144" s="237"/>
      <c r="N144" s="238"/>
      <c r="O144" s="238"/>
      <c r="P144" s="238"/>
      <c r="Q144" s="238"/>
      <c r="R144" s="238"/>
      <c r="S144" s="238"/>
      <c r="T144" s="239"/>
      <c r="AT144" s="233" t="s">
        <v>249</v>
      </c>
      <c r="AU144" s="233" t="s">
        <v>79</v>
      </c>
      <c r="AV144" s="12" t="s">
        <v>79</v>
      </c>
      <c r="AW144" s="12" t="s">
        <v>34</v>
      </c>
      <c r="AX144" s="12" t="s">
        <v>70</v>
      </c>
      <c r="AY144" s="233" t="s">
        <v>159</v>
      </c>
    </row>
    <row r="145" s="13" customFormat="1">
      <c r="B145" s="240"/>
      <c r="D145" s="232" t="s">
        <v>249</v>
      </c>
      <c r="E145" s="241" t="s">
        <v>5</v>
      </c>
      <c r="F145" s="242" t="s">
        <v>251</v>
      </c>
      <c r="H145" s="243">
        <v>350</v>
      </c>
      <c r="I145" s="244"/>
      <c r="L145" s="240"/>
      <c r="M145" s="245"/>
      <c r="N145" s="246"/>
      <c r="O145" s="246"/>
      <c r="P145" s="246"/>
      <c r="Q145" s="246"/>
      <c r="R145" s="246"/>
      <c r="S145" s="246"/>
      <c r="T145" s="247"/>
      <c r="AT145" s="241" t="s">
        <v>249</v>
      </c>
      <c r="AU145" s="241" t="s">
        <v>79</v>
      </c>
      <c r="AV145" s="13" t="s">
        <v>175</v>
      </c>
      <c r="AW145" s="13" t="s">
        <v>34</v>
      </c>
      <c r="AX145" s="13" t="s">
        <v>77</v>
      </c>
      <c r="AY145" s="241" t="s">
        <v>159</v>
      </c>
    </row>
    <row r="146" s="1" customFormat="1" ht="38.25" customHeight="1">
      <c r="B146" s="213"/>
      <c r="C146" s="214" t="s">
        <v>212</v>
      </c>
      <c r="D146" s="214" t="s">
        <v>162</v>
      </c>
      <c r="E146" s="215" t="s">
        <v>268</v>
      </c>
      <c r="F146" s="216" t="s">
        <v>269</v>
      </c>
      <c r="G146" s="217" t="s">
        <v>247</v>
      </c>
      <c r="H146" s="218">
        <v>10.608000000000001</v>
      </c>
      <c r="I146" s="219"/>
      <c r="J146" s="220">
        <f>ROUND(I146*H146,2)</f>
        <v>0</v>
      </c>
      <c r="K146" s="216" t="s">
        <v>166</v>
      </c>
      <c r="L146" s="47"/>
      <c r="M146" s="221" t="s">
        <v>5</v>
      </c>
      <c r="N146" s="222" t="s">
        <v>41</v>
      </c>
      <c r="O146" s="48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AR146" s="25" t="s">
        <v>175</v>
      </c>
      <c r="AT146" s="25" t="s">
        <v>162</v>
      </c>
      <c r="AU146" s="25" t="s">
        <v>79</v>
      </c>
      <c r="AY146" s="25" t="s">
        <v>159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25" t="s">
        <v>77</v>
      </c>
      <c r="BK146" s="225">
        <f>ROUND(I146*H146,2)</f>
        <v>0</v>
      </c>
      <c r="BL146" s="25" t="s">
        <v>175</v>
      </c>
      <c r="BM146" s="25" t="s">
        <v>1101</v>
      </c>
    </row>
    <row r="147" s="14" customFormat="1">
      <c r="B147" s="248"/>
      <c r="D147" s="232" t="s">
        <v>249</v>
      </c>
      <c r="E147" s="249" t="s">
        <v>5</v>
      </c>
      <c r="F147" s="250" t="s">
        <v>1102</v>
      </c>
      <c r="H147" s="249" t="s">
        <v>5</v>
      </c>
      <c r="I147" s="251"/>
      <c r="L147" s="248"/>
      <c r="M147" s="252"/>
      <c r="N147" s="253"/>
      <c r="O147" s="253"/>
      <c r="P147" s="253"/>
      <c r="Q147" s="253"/>
      <c r="R147" s="253"/>
      <c r="S147" s="253"/>
      <c r="T147" s="254"/>
      <c r="AT147" s="249" t="s">
        <v>249</v>
      </c>
      <c r="AU147" s="249" t="s">
        <v>79</v>
      </c>
      <c r="AV147" s="14" t="s">
        <v>77</v>
      </c>
      <c r="AW147" s="14" t="s">
        <v>34</v>
      </c>
      <c r="AX147" s="14" t="s">
        <v>70</v>
      </c>
      <c r="AY147" s="249" t="s">
        <v>159</v>
      </c>
    </row>
    <row r="148" s="12" customFormat="1">
      <c r="B148" s="231"/>
      <c r="D148" s="232" t="s">
        <v>249</v>
      </c>
      <c r="E148" s="233" t="s">
        <v>5</v>
      </c>
      <c r="F148" s="234" t="s">
        <v>1103</v>
      </c>
      <c r="H148" s="235">
        <v>6.5579999999999998</v>
      </c>
      <c r="I148" s="236"/>
      <c r="L148" s="231"/>
      <c r="M148" s="237"/>
      <c r="N148" s="238"/>
      <c r="O148" s="238"/>
      <c r="P148" s="238"/>
      <c r="Q148" s="238"/>
      <c r="R148" s="238"/>
      <c r="S148" s="238"/>
      <c r="T148" s="239"/>
      <c r="AT148" s="233" t="s">
        <v>249</v>
      </c>
      <c r="AU148" s="233" t="s">
        <v>79</v>
      </c>
      <c r="AV148" s="12" t="s">
        <v>79</v>
      </c>
      <c r="AW148" s="12" t="s">
        <v>34</v>
      </c>
      <c r="AX148" s="12" t="s">
        <v>70</v>
      </c>
      <c r="AY148" s="233" t="s">
        <v>159</v>
      </c>
    </row>
    <row r="149" s="14" customFormat="1">
      <c r="B149" s="248"/>
      <c r="D149" s="232" t="s">
        <v>249</v>
      </c>
      <c r="E149" s="249" t="s">
        <v>5</v>
      </c>
      <c r="F149" s="250" t="s">
        <v>1104</v>
      </c>
      <c r="H149" s="249" t="s">
        <v>5</v>
      </c>
      <c r="I149" s="251"/>
      <c r="L149" s="248"/>
      <c r="M149" s="252"/>
      <c r="N149" s="253"/>
      <c r="O149" s="253"/>
      <c r="P149" s="253"/>
      <c r="Q149" s="253"/>
      <c r="R149" s="253"/>
      <c r="S149" s="253"/>
      <c r="T149" s="254"/>
      <c r="AT149" s="249" t="s">
        <v>249</v>
      </c>
      <c r="AU149" s="249" t="s">
        <v>79</v>
      </c>
      <c r="AV149" s="14" t="s">
        <v>77</v>
      </c>
      <c r="AW149" s="14" t="s">
        <v>34</v>
      </c>
      <c r="AX149" s="14" t="s">
        <v>70</v>
      </c>
      <c r="AY149" s="249" t="s">
        <v>159</v>
      </c>
    </row>
    <row r="150" s="12" customFormat="1">
      <c r="B150" s="231"/>
      <c r="D150" s="232" t="s">
        <v>249</v>
      </c>
      <c r="E150" s="233" t="s">
        <v>5</v>
      </c>
      <c r="F150" s="234" t="s">
        <v>1105</v>
      </c>
      <c r="H150" s="235">
        <v>4.0499999999999998</v>
      </c>
      <c r="I150" s="236"/>
      <c r="L150" s="231"/>
      <c r="M150" s="237"/>
      <c r="N150" s="238"/>
      <c r="O150" s="238"/>
      <c r="P150" s="238"/>
      <c r="Q150" s="238"/>
      <c r="R150" s="238"/>
      <c r="S150" s="238"/>
      <c r="T150" s="239"/>
      <c r="AT150" s="233" t="s">
        <v>249</v>
      </c>
      <c r="AU150" s="233" t="s">
        <v>79</v>
      </c>
      <c r="AV150" s="12" t="s">
        <v>79</v>
      </c>
      <c r="AW150" s="12" t="s">
        <v>34</v>
      </c>
      <c r="AX150" s="12" t="s">
        <v>70</v>
      </c>
      <c r="AY150" s="233" t="s">
        <v>159</v>
      </c>
    </row>
    <row r="151" s="13" customFormat="1">
      <c r="B151" s="240"/>
      <c r="D151" s="232" t="s">
        <v>249</v>
      </c>
      <c r="E151" s="241" t="s">
        <v>5</v>
      </c>
      <c r="F151" s="242" t="s">
        <v>251</v>
      </c>
      <c r="H151" s="243">
        <v>10.608000000000001</v>
      </c>
      <c r="I151" s="244"/>
      <c r="L151" s="240"/>
      <c r="M151" s="245"/>
      <c r="N151" s="246"/>
      <c r="O151" s="246"/>
      <c r="P151" s="246"/>
      <c r="Q151" s="246"/>
      <c r="R151" s="246"/>
      <c r="S151" s="246"/>
      <c r="T151" s="247"/>
      <c r="AT151" s="241" t="s">
        <v>249</v>
      </c>
      <c r="AU151" s="241" t="s">
        <v>79</v>
      </c>
      <c r="AV151" s="13" t="s">
        <v>175</v>
      </c>
      <c r="AW151" s="13" t="s">
        <v>34</v>
      </c>
      <c r="AX151" s="13" t="s">
        <v>77</v>
      </c>
      <c r="AY151" s="241" t="s">
        <v>159</v>
      </c>
    </row>
    <row r="152" s="1" customFormat="1" ht="51" customHeight="1">
      <c r="B152" s="213"/>
      <c r="C152" s="214" t="s">
        <v>216</v>
      </c>
      <c r="D152" s="214" t="s">
        <v>162</v>
      </c>
      <c r="E152" s="215" t="s">
        <v>273</v>
      </c>
      <c r="F152" s="216" t="s">
        <v>274</v>
      </c>
      <c r="G152" s="217" t="s">
        <v>247</v>
      </c>
      <c r="H152" s="218">
        <v>106.08</v>
      </c>
      <c r="I152" s="219"/>
      <c r="J152" s="220">
        <f>ROUND(I152*H152,2)</f>
        <v>0</v>
      </c>
      <c r="K152" s="216" t="s">
        <v>166</v>
      </c>
      <c r="L152" s="47"/>
      <c r="M152" s="221" t="s">
        <v>5</v>
      </c>
      <c r="N152" s="222" t="s">
        <v>41</v>
      </c>
      <c r="O152" s="48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AR152" s="25" t="s">
        <v>175</v>
      </c>
      <c r="AT152" s="25" t="s">
        <v>162</v>
      </c>
      <c r="AU152" s="25" t="s">
        <v>79</v>
      </c>
      <c r="AY152" s="25" t="s">
        <v>159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25" t="s">
        <v>77</v>
      </c>
      <c r="BK152" s="225">
        <f>ROUND(I152*H152,2)</f>
        <v>0</v>
      </c>
      <c r="BL152" s="25" t="s">
        <v>175</v>
      </c>
      <c r="BM152" s="25" t="s">
        <v>1106</v>
      </c>
    </row>
    <row r="153" s="12" customFormat="1">
      <c r="B153" s="231"/>
      <c r="D153" s="232" t="s">
        <v>249</v>
      </c>
      <c r="E153" s="233" t="s">
        <v>5</v>
      </c>
      <c r="F153" s="234" t="s">
        <v>1107</v>
      </c>
      <c r="H153" s="235">
        <v>106.08</v>
      </c>
      <c r="I153" s="236"/>
      <c r="L153" s="231"/>
      <c r="M153" s="237"/>
      <c r="N153" s="238"/>
      <c r="O153" s="238"/>
      <c r="P153" s="238"/>
      <c r="Q153" s="238"/>
      <c r="R153" s="238"/>
      <c r="S153" s="238"/>
      <c r="T153" s="239"/>
      <c r="AT153" s="233" t="s">
        <v>249</v>
      </c>
      <c r="AU153" s="233" t="s">
        <v>79</v>
      </c>
      <c r="AV153" s="12" t="s">
        <v>79</v>
      </c>
      <c r="AW153" s="12" t="s">
        <v>34</v>
      </c>
      <c r="AX153" s="12" t="s">
        <v>70</v>
      </c>
      <c r="AY153" s="233" t="s">
        <v>159</v>
      </c>
    </row>
    <row r="154" s="13" customFormat="1">
      <c r="B154" s="240"/>
      <c r="D154" s="232" t="s">
        <v>249</v>
      </c>
      <c r="E154" s="241" t="s">
        <v>5</v>
      </c>
      <c r="F154" s="242" t="s">
        <v>251</v>
      </c>
      <c r="H154" s="243">
        <v>106.08</v>
      </c>
      <c r="I154" s="244"/>
      <c r="L154" s="240"/>
      <c r="M154" s="245"/>
      <c r="N154" s="246"/>
      <c r="O154" s="246"/>
      <c r="P154" s="246"/>
      <c r="Q154" s="246"/>
      <c r="R154" s="246"/>
      <c r="S154" s="246"/>
      <c r="T154" s="247"/>
      <c r="AT154" s="241" t="s">
        <v>249</v>
      </c>
      <c r="AU154" s="241" t="s">
        <v>79</v>
      </c>
      <c r="AV154" s="13" t="s">
        <v>175</v>
      </c>
      <c r="AW154" s="13" t="s">
        <v>34</v>
      </c>
      <c r="AX154" s="13" t="s">
        <v>77</v>
      </c>
      <c r="AY154" s="241" t="s">
        <v>159</v>
      </c>
    </row>
    <row r="155" s="1" customFormat="1" ht="25.5" customHeight="1">
      <c r="B155" s="213"/>
      <c r="C155" s="214" t="s">
        <v>223</v>
      </c>
      <c r="D155" s="214" t="s">
        <v>162</v>
      </c>
      <c r="E155" s="215" t="s">
        <v>612</v>
      </c>
      <c r="F155" s="216" t="s">
        <v>613</v>
      </c>
      <c r="G155" s="217" t="s">
        <v>247</v>
      </c>
      <c r="H155" s="218">
        <v>350</v>
      </c>
      <c r="I155" s="219"/>
      <c r="J155" s="220">
        <f>ROUND(I155*H155,2)</f>
        <v>0</v>
      </c>
      <c r="K155" s="216" t="s">
        <v>166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175</v>
      </c>
      <c r="AT155" s="25" t="s">
        <v>162</v>
      </c>
      <c r="AU155" s="25" t="s">
        <v>79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175</v>
      </c>
      <c r="BM155" s="25" t="s">
        <v>1108</v>
      </c>
    </row>
    <row r="156" s="14" customFormat="1">
      <c r="B156" s="248"/>
      <c r="D156" s="232" t="s">
        <v>249</v>
      </c>
      <c r="E156" s="249" t="s">
        <v>5</v>
      </c>
      <c r="F156" s="250" t="s">
        <v>1109</v>
      </c>
      <c r="H156" s="249" t="s">
        <v>5</v>
      </c>
      <c r="I156" s="251"/>
      <c r="L156" s="248"/>
      <c r="M156" s="252"/>
      <c r="N156" s="253"/>
      <c r="O156" s="253"/>
      <c r="P156" s="253"/>
      <c r="Q156" s="253"/>
      <c r="R156" s="253"/>
      <c r="S156" s="253"/>
      <c r="T156" s="254"/>
      <c r="AT156" s="249" t="s">
        <v>249</v>
      </c>
      <c r="AU156" s="249" t="s">
        <v>79</v>
      </c>
      <c r="AV156" s="14" t="s">
        <v>77</v>
      </c>
      <c r="AW156" s="14" t="s">
        <v>34</v>
      </c>
      <c r="AX156" s="14" t="s">
        <v>70</v>
      </c>
      <c r="AY156" s="249" t="s">
        <v>159</v>
      </c>
    </row>
    <row r="157" s="12" customFormat="1">
      <c r="B157" s="231"/>
      <c r="D157" s="232" t="s">
        <v>249</v>
      </c>
      <c r="E157" s="233" t="s">
        <v>5</v>
      </c>
      <c r="F157" s="234" t="s">
        <v>1100</v>
      </c>
      <c r="H157" s="235">
        <v>350</v>
      </c>
      <c r="I157" s="236"/>
      <c r="L157" s="231"/>
      <c r="M157" s="237"/>
      <c r="N157" s="238"/>
      <c r="O157" s="238"/>
      <c r="P157" s="238"/>
      <c r="Q157" s="238"/>
      <c r="R157" s="238"/>
      <c r="S157" s="238"/>
      <c r="T157" s="239"/>
      <c r="AT157" s="233" t="s">
        <v>249</v>
      </c>
      <c r="AU157" s="233" t="s">
        <v>79</v>
      </c>
      <c r="AV157" s="12" t="s">
        <v>79</v>
      </c>
      <c r="AW157" s="12" t="s">
        <v>34</v>
      </c>
      <c r="AX157" s="12" t="s">
        <v>70</v>
      </c>
      <c r="AY157" s="233" t="s">
        <v>159</v>
      </c>
    </row>
    <row r="158" s="13" customFormat="1">
      <c r="B158" s="240"/>
      <c r="D158" s="232" t="s">
        <v>249</v>
      </c>
      <c r="E158" s="241" t="s">
        <v>5</v>
      </c>
      <c r="F158" s="242" t="s">
        <v>251</v>
      </c>
      <c r="H158" s="243">
        <v>350</v>
      </c>
      <c r="I158" s="244"/>
      <c r="L158" s="240"/>
      <c r="M158" s="245"/>
      <c r="N158" s="246"/>
      <c r="O158" s="246"/>
      <c r="P158" s="246"/>
      <c r="Q158" s="246"/>
      <c r="R158" s="246"/>
      <c r="S158" s="246"/>
      <c r="T158" s="247"/>
      <c r="AT158" s="241" t="s">
        <v>249</v>
      </c>
      <c r="AU158" s="241" t="s">
        <v>79</v>
      </c>
      <c r="AV158" s="13" t="s">
        <v>175</v>
      </c>
      <c r="AW158" s="13" t="s">
        <v>34</v>
      </c>
      <c r="AX158" s="13" t="s">
        <v>77</v>
      </c>
      <c r="AY158" s="241" t="s">
        <v>159</v>
      </c>
    </row>
    <row r="159" s="1" customFormat="1" ht="51" customHeight="1">
      <c r="B159" s="213"/>
      <c r="C159" s="214" t="s">
        <v>11</v>
      </c>
      <c r="D159" s="214" t="s">
        <v>162</v>
      </c>
      <c r="E159" s="215" t="s">
        <v>617</v>
      </c>
      <c r="F159" s="216" t="s">
        <v>618</v>
      </c>
      <c r="G159" s="217" t="s">
        <v>247</v>
      </c>
      <c r="H159" s="218">
        <v>350</v>
      </c>
      <c r="I159" s="219"/>
      <c r="J159" s="220">
        <f>ROUND(I159*H159,2)</f>
        <v>0</v>
      </c>
      <c r="K159" s="216" t="s">
        <v>166</v>
      </c>
      <c r="L159" s="47"/>
      <c r="M159" s="221" t="s">
        <v>5</v>
      </c>
      <c r="N159" s="222" t="s">
        <v>41</v>
      </c>
      <c r="O159" s="48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25" t="s">
        <v>175</v>
      </c>
      <c r="AT159" s="25" t="s">
        <v>162</v>
      </c>
      <c r="AU159" s="25" t="s">
        <v>79</v>
      </c>
      <c r="AY159" s="25" t="s">
        <v>159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25" t="s">
        <v>77</v>
      </c>
      <c r="BK159" s="225">
        <f>ROUND(I159*H159,2)</f>
        <v>0</v>
      </c>
      <c r="BL159" s="25" t="s">
        <v>175</v>
      </c>
      <c r="BM159" s="25" t="s">
        <v>1110</v>
      </c>
    </row>
    <row r="160" s="14" customFormat="1">
      <c r="B160" s="248"/>
      <c r="D160" s="232" t="s">
        <v>249</v>
      </c>
      <c r="E160" s="249" t="s">
        <v>5</v>
      </c>
      <c r="F160" s="250" t="s">
        <v>620</v>
      </c>
      <c r="H160" s="249" t="s">
        <v>5</v>
      </c>
      <c r="I160" s="251"/>
      <c r="L160" s="248"/>
      <c r="M160" s="252"/>
      <c r="N160" s="253"/>
      <c r="O160" s="253"/>
      <c r="P160" s="253"/>
      <c r="Q160" s="253"/>
      <c r="R160" s="253"/>
      <c r="S160" s="253"/>
      <c r="T160" s="254"/>
      <c r="AT160" s="249" t="s">
        <v>249</v>
      </c>
      <c r="AU160" s="249" t="s">
        <v>79</v>
      </c>
      <c r="AV160" s="14" t="s">
        <v>77</v>
      </c>
      <c r="AW160" s="14" t="s">
        <v>34</v>
      </c>
      <c r="AX160" s="14" t="s">
        <v>70</v>
      </c>
      <c r="AY160" s="249" t="s">
        <v>159</v>
      </c>
    </row>
    <row r="161" s="12" customFormat="1">
      <c r="B161" s="231"/>
      <c r="D161" s="232" t="s">
        <v>249</v>
      </c>
      <c r="E161" s="233" t="s">
        <v>5</v>
      </c>
      <c r="F161" s="234" t="s">
        <v>1100</v>
      </c>
      <c r="H161" s="235">
        <v>350</v>
      </c>
      <c r="I161" s="236"/>
      <c r="L161" s="231"/>
      <c r="M161" s="237"/>
      <c r="N161" s="238"/>
      <c r="O161" s="238"/>
      <c r="P161" s="238"/>
      <c r="Q161" s="238"/>
      <c r="R161" s="238"/>
      <c r="S161" s="238"/>
      <c r="T161" s="239"/>
      <c r="AT161" s="233" t="s">
        <v>249</v>
      </c>
      <c r="AU161" s="233" t="s">
        <v>79</v>
      </c>
      <c r="AV161" s="12" t="s">
        <v>79</v>
      </c>
      <c r="AW161" s="12" t="s">
        <v>34</v>
      </c>
      <c r="AX161" s="12" t="s">
        <v>70</v>
      </c>
      <c r="AY161" s="233" t="s">
        <v>159</v>
      </c>
    </row>
    <row r="162" s="13" customFormat="1">
      <c r="B162" s="240"/>
      <c r="D162" s="232" t="s">
        <v>249</v>
      </c>
      <c r="E162" s="241" t="s">
        <v>5</v>
      </c>
      <c r="F162" s="242" t="s">
        <v>251</v>
      </c>
      <c r="H162" s="243">
        <v>350</v>
      </c>
      <c r="I162" s="244"/>
      <c r="L162" s="240"/>
      <c r="M162" s="245"/>
      <c r="N162" s="246"/>
      <c r="O162" s="246"/>
      <c r="P162" s="246"/>
      <c r="Q162" s="246"/>
      <c r="R162" s="246"/>
      <c r="S162" s="246"/>
      <c r="T162" s="247"/>
      <c r="AT162" s="241" t="s">
        <v>249</v>
      </c>
      <c r="AU162" s="241" t="s">
        <v>79</v>
      </c>
      <c r="AV162" s="13" t="s">
        <v>175</v>
      </c>
      <c r="AW162" s="13" t="s">
        <v>34</v>
      </c>
      <c r="AX162" s="13" t="s">
        <v>77</v>
      </c>
      <c r="AY162" s="241" t="s">
        <v>159</v>
      </c>
    </row>
    <row r="163" s="1" customFormat="1" ht="16.5" customHeight="1">
      <c r="B163" s="213"/>
      <c r="C163" s="214" t="s">
        <v>330</v>
      </c>
      <c r="D163" s="214" t="s">
        <v>162</v>
      </c>
      <c r="E163" s="215" t="s">
        <v>277</v>
      </c>
      <c r="F163" s="216" t="s">
        <v>278</v>
      </c>
      <c r="G163" s="217" t="s">
        <v>279</v>
      </c>
      <c r="H163" s="218">
        <v>19.094000000000001</v>
      </c>
      <c r="I163" s="219"/>
      <c r="J163" s="220">
        <f>ROUND(I163*H163,2)</f>
        <v>0</v>
      </c>
      <c r="K163" s="216" t="s">
        <v>166</v>
      </c>
      <c r="L163" s="47"/>
      <c r="M163" s="221" t="s">
        <v>5</v>
      </c>
      <c r="N163" s="222" t="s">
        <v>41</v>
      </c>
      <c r="O163" s="48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AR163" s="25" t="s">
        <v>175</v>
      </c>
      <c r="AT163" s="25" t="s">
        <v>162</v>
      </c>
      <c r="AU163" s="25" t="s">
        <v>79</v>
      </c>
      <c r="AY163" s="25" t="s">
        <v>159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25" t="s">
        <v>77</v>
      </c>
      <c r="BK163" s="225">
        <f>ROUND(I163*H163,2)</f>
        <v>0</v>
      </c>
      <c r="BL163" s="25" t="s">
        <v>175</v>
      </c>
      <c r="BM163" s="25" t="s">
        <v>1111</v>
      </c>
    </row>
    <row r="164" s="14" customFormat="1">
      <c r="B164" s="248"/>
      <c r="D164" s="232" t="s">
        <v>249</v>
      </c>
      <c r="E164" s="249" t="s">
        <v>5</v>
      </c>
      <c r="F164" s="250" t="s">
        <v>1112</v>
      </c>
      <c r="H164" s="249" t="s">
        <v>5</v>
      </c>
      <c r="I164" s="251"/>
      <c r="L164" s="248"/>
      <c r="M164" s="252"/>
      <c r="N164" s="253"/>
      <c r="O164" s="253"/>
      <c r="P164" s="253"/>
      <c r="Q164" s="253"/>
      <c r="R164" s="253"/>
      <c r="S164" s="253"/>
      <c r="T164" s="254"/>
      <c r="AT164" s="249" t="s">
        <v>249</v>
      </c>
      <c r="AU164" s="249" t="s">
        <v>79</v>
      </c>
      <c r="AV164" s="14" t="s">
        <v>77</v>
      </c>
      <c r="AW164" s="14" t="s">
        <v>34</v>
      </c>
      <c r="AX164" s="14" t="s">
        <v>70</v>
      </c>
      <c r="AY164" s="249" t="s">
        <v>159</v>
      </c>
    </row>
    <row r="165" s="12" customFormat="1">
      <c r="B165" s="231"/>
      <c r="D165" s="232" t="s">
        <v>249</v>
      </c>
      <c r="E165" s="233" t="s">
        <v>5</v>
      </c>
      <c r="F165" s="234" t="s">
        <v>1113</v>
      </c>
      <c r="H165" s="235">
        <v>19.094000000000001</v>
      </c>
      <c r="I165" s="236"/>
      <c r="L165" s="231"/>
      <c r="M165" s="237"/>
      <c r="N165" s="238"/>
      <c r="O165" s="238"/>
      <c r="P165" s="238"/>
      <c r="Q165" s="238"/>
      <c r="R165" s="238"/>
      <c r="S165" s="238"/>
      <c r="T165" s="239"/>
      <c r="AT165" s="233" t="s">
        <v>249</v>
      </c>
      <c r="AU165" s="233" t="s">
        <v>79</v>
      </c>
      <c r="AV165" s="12" t="s">
        <v>79</v>
      </c>
      <c r="AW165" s="12" t="s">
        <v>34</v>
      </c>
      <c r="AX165" s="12" t="s">
        <v>70</v>
      </c>
      <c r="AY165" s="233" t="s">
        <v>159</v>
      </c>
    </row>
    <row r="166" s="13" customFormat="1">
      <c r="B166" s="240"/>
      <c r="D166" s="232" t="s">
        <v>249</v>
      </c>
      <c r="E166" s="241" t="s">
        <v>5</v>
      </c>
      <c r="F166" s="242" t="s">
        <v>251</v>
      </c>
      <c r="H166" s="243">
        <v>19.094000000000001</v>
      </c>
      <c r="I166" s="244"/>
      <c r="L166" s="240"/>
      <c r="M166" s="245"/>
      <c r="N166" s="246"/>
      <c r="O166" s="246"/>
      <c r="P166" s="246"/>
      <c r="Q166" s="246"/>
      <c r="R166" s="246"/>
      <c r="S166" s="246"/>
      <c r="T166" s="247"/>
      <c r="AT166" s="241" t="s">
        <v>249</v>
      </c>
      <c r="AU166" s="241" t="s">
        <v>79</v>
      </c>
      <c r="AV166" s="13" t="s">
        <v>175</v>
      </c>
      <c r="AW166" s="13" t="s">
        <v>34</v>
      </c>
      <c r="AX166" s="13" t="s">
        <v>77</v>
      </c>
      <c r="AY166" s="241" t="s">
        <v>159</v>
      </c>
    </row>
    <row r="167" s="1" customFormat="1" ht="25.5" customHeight="1">
      <c r="B167" s="213"/>
      <c r="C167" s="214" t="s">
        <v>339</v>
      </c>
      <c r="D167" s="214" t="s">
        <v>162</v>
      </c>
      <c r="E167" s="215" t="s">
        <v>282</v>
      </c>
      <c r="F167" s="216" t="s">
        <v>283</v>
      </c>
      <c r="G167" s="217" t="s">
        <v>247</v>
      </c>
      <c r="H167" s="218">
        <v>8.4299999999999997</v>
      </c>
      <c r="I167" s="219"/>
      <c r="J167" s="220">
        <f>ROUND(I167*H167,2)</f>
        <v>0</v>
      </c>
      <c r="K167" s="216" t="s">
        <v>166</v>
      </c>
      <c r="L167" s="47"/>
      <c r="M167" s="221" t="s">
        <v>5</v>
      </c>
      <c r="N167" s="222" t="s">
        <v>41</v>
      </c>
      <c r="O167" s="48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AR167" s="25" t="s">
        <v>175</v>
      </c>
      <c r="AT167" s="25" t="s">
        <v>162</v>
      </c>
      <c r="AU167" s="25" t="s">
        <v>79</v>
      </c>
      <c r="AY167" s="25" t="s">
        <v>159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25" t="s">
        <v>77</v>
      </c>
      <c r="BK167" s="225">
        <f>ROUND(I167*H167,2)</f>
        <v>0</v>
      </c>
      <c r="BL167" s="25" t="s">
        <v>175</v>
      </c>
      <c r="BM167" s="25" t="s">
        <v>1114</v>
      </c>
    </row>
    <row r="168" s="14" customFormat="1">
      <c r="B168" s="248"/>
      <c r="D168" s="232" t="s">
        <v>249</v>
      </c>
      <c r="E168" s="249" t="s">
        <v>5</v>
      </c>
      <c r="F168" s="250" t="s">
        <v>1115</v>
      </c>
      <c r="H168" s="249" t="s">
        <v>5</v>
      </c>
      <c r="I168" s="251"/>
      <c r="L168" s="248"/>
      <c r="M168" s="252"/>
      <c r="N168" s="253"/>
      <c r="O168" s="253"/>
      <c r="P168" s="253"/>
      <c r="Q168" s="253"/>
      <c r="R168" s="253"/>
      <c r="S168" s="253"/>
      <c r="T168" s="254"/>
      <c r="AT168" s="249" t="s">
        <v>249</v>
      </c>
      <c r="AU168" s="249" t="s">
        <v>79</v>
      </c>
      <c r="AV168" s="14" t="s">
        <v>77</v>
      </c>
      <c r="AW168" s="14" t="s">
        <v>34</v>
      </c>
      <c r="AX168" s="14" t="s">
        <v>70</v>
      </c>
      <c r="AY168" s="249" t="s">
        <v>159</v>
      </c>
    </row>
    <row r="169" s="12" customFormat="1">
      <c r="B169" s="231"/>
      <c r="D169" s="232" t="s">
        <v>249</v>
      </c>
      <c r="E169" s="233" t="s">
        <v>5</v>
      </c>
      <c r="F169" s="234" t="s">
        <v>1116</v>
      </c>
      <c r="H169" s="235">
        <v>4.9800000000000004</v>
      </c>
      <c r="I169" s="236"/>
      <c r="L169" s="231"/>
      <c r="M169" s="237"/>
      <c r="N169" s="238"/>
      <c r="O169" s="238"/>
      <c r="P169" s="238"/>
      <c r="Q169" s="238"/>
      <c r="R169" s="238"/>
      <c r="S169" s="238"/>
      <c r="T169" s="239"/>
      <c r="AT169" s="233" t="s">
        <v>249</v>
      </c>
      <c r="AU169" s="233" t="s">
        <v>79</v>
      </c>
      <c r="AV169" s="12" t="s">
        <v>79</v>
      </c>
      <c r="AW169" s="12" t="s">
        <v>34</v>
      </c>
      <c r="AX169" s="12" t="s">
        <v>70</v>
      </c>
      <c r="AY169" s="233" t="s">
        <v>159</v>
      </c>
    </row>
    <row r="170" s="14" customFormat="1">
      <c r="B170" s="248"/>
      <c r="D170" s="232" t="s">
        <v>249</v>
      </c>
      <c r="E170" s="249" t="s">
        <v>5</v>
      </c>
      <c r="F170" s="250" t="s">
        <v>1117</v>
      </c>
      <c r="H170" s="249" t="s">
        <v>5</v>
      </c>
      <c r="I170" s="251"/>
      <c r="L170" s="248"/>
      <c r="M170" s="252"/>
      <c r="N170" s="253"/>
      <c r="O170" s="253"/>
      <c r="P170" s="253"/>
      <c r="Q170" s="253"/>
      <c r="R170" s="253"/>
      <c r="S170" s="253"/>
      <c r="T170" s="254"/>
      <c r="AT170" s="249" t="s">
        <v>249</v>
      </c>
      <c r="AU170" s="249" t="s">
        <v>79</v>
      </c>
      <c r="AV170" s="14" t="s">
        <v>77</v>
      </c>
      <c r="AW170" s="14" t="s">
        <v>34</v>
      </c>
      <c r="AX170" s="14" t="s">
        <v>70</v>
      </c>
      <c r="AY170" s="249" t="s">
        <v>159</v>
      </c>
    </row>
    <row r="171" s="12" customFormat="1">
      <c r="B171" s="231"/>
      <c r="D171" s="232" t="s">
        <v>249</v>
      </c>
      <c r="E171" s="233" t="s">
        <v>5</v>
      </c>
      <c r="F171" s="234" t="s">
        <v>1118</v>
      </c>
      <c r="H171" s="235">
        <v>3.4500000000000002</v>
      </c>
      <c r="I171" s="236"/>
      <c r="L171" s="231"/>
      <c r="M171" s="237"/>
      <c r="N171" s="238"/>
      <c r="O171" s="238"/>
      <c r="P171" s="238"/>
      <c r="Q171" s="238"/>
      <c r="R171" s="238"/>
      <c r="S171" s="238"/>
      <c r="T171" s="239"/>
      <c r="AT171" s="233" t="s">
        <v>249</v>
      </c>
      <c r="AU171" s="233" t="s">
        <v>79</v>
      </c>
      <c r="AV171" s="12" t="s">
        <v>79</v>
      </c>
      <c r="AW171" s="12" t="s">
        <v>34</v>
      </c>
      <c r="AX171" s="12" t="s">
        <v>70</v>
      </c>
      <c r="AY171" s="233" t="s">
        <v>159</v>
      </c>
    </row>
    <row r="172" s="13" customFormat="1">
      <c r="B172" s="240"/>
      <c r="D172" s="232" t="s">
        <v>249</v>
      </c>
      <c r="E172" s="241" t="s">
        <v>5</v>
      </c>
      <c r="F172" s="242" t="s">
        <v>251</v>
      </c>
      <c r="H172" s="243">
        <v>8.4299999999999997</v>
      </c>
      <c r="I172" s="244"/>
      <c r="L172" s="240"/>
      <c r="M172" s="245"/>
      <c r="N172" s="246"/>
      <c r="O172" s="246"/>
      <c r="P172" s="246"/>
      <c r="Q172" s="246"/>
      <c r="R172" s="246"/>
      <c r="S172" s="246"/>
      <c r="T172" s="247"/>
      <c r="AT172" s="241" t="s">
        <v>249</v>
      </c>
      <c r="AU172" s="241" t="s">
        <v>79</v>
      </c>
      <c r="AV172" s="13" t="s">
        <v>175</v>
      </c>
      <c r="AW172" s="13" t="s">
        <v>34</v>
      </c>
      <c r="AX172" s="13" t="s">
        <v>77</v>
      </c>
      <c r="AY172" s="241" t="s">
        <v>159</v>
      </c>
    </row>
    <row r="173" s="1" customFormat="1" ht="25.5" customHeight="1">
      <c r="B173" s="213"/>
      <c r="C173" s="214" t="s">
        <v>346</v>
      </c>
      <c r="D173" s="214" t="s">
        <v>162</v>
      </c>
      <c r="E173" s="215" t="s">
        <v>294</v>
      </c>
      <c r="F173" s="216" t="s">
        <v>295</v>
      </c>
      <c r="G173" s="217" t="s">
        <v>289</v>
      </c>
      <c r="H173" s="218">
        <v>152</v>
      </c>
      <c r="I173" s="219"/>
      <c r="J173" s="220">
        <f>ROUND(I173*H173,2)</f>
        <v>0</v>
      </c>
      <c r="K173" s="216" t="s">
        <v>166</v>
      </c>
      <c r="L173" s="47"/>
      <c r="M173" s="221" t="s">
        <v>5</v>
      </c>
      <c r="N173" s="222" t="s">
        <v>41</v>
      </c>
      <c r="O173" s="48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AR173" s="25" t="s">
        <v>175</v>
      </c>
      <c r="AT173" s="25" t="s">
        <v>162</v>
      </c>
      <c r="AU173" s="25" t="s">
        <v>79</v>
      </c>
      <c r="AY173" s="25" t="s">
        <v>159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25" t="s">
        <v>77</v>
      </c>
      <c r="BK173" s="225">
        <f>ROUND(I173*H173,2)</f>
        <v>0</v>
      </c>
      <c r="BL173" s="25" t="s">
        <v>175</v>
      </c>
      <c r="BM173" s="25" t="s">
        <v>1119</v>
      </c>
    </row>
    <row r="174" s="14" customFormat="1">
      <c r="B174" s="248"/>
      <c r="D174" s="232" t="s">
        <v>249</v>
      </c>
      <c r="E174" s="249" t="s">
        <v>5</v>
      </c>
      <c r="F174" s="250" t="s">
        <v>664</v>
      </c>
      <c r="H174" s="249" t="s">
        <v>5</v>
      </c>
      <c r="I174" s="251"/>
      <c r="L174" s="248"/>
      <c r="M174" s="252"/>
      <c r="N174" s="253"/>
      <c r="O174" s="253"/>
      <c r="P174" s="253"/>
      <c r="Q174" s="253"/>
      <c r="R174" s="253"/>
      <c r="S174" s="253"/>
      <c r="T174" s="254"/>
      <c r="AT174" s="249" t="s">
        <v>249</v>
      </c>
      <c r="AU174" s="249" t="s">
        <v>79</v>
      </c>
      <c r="AV174" s="14" t="s">
        <v>77</v>
      </c>
      <c r="AW174" s="14" t="s">
        <v>34</v>
      </c>
      <c r="AX174" s="14" t="s">
        <v>70</v>
      </c>
      <c r="AY174" s="249" t="s">
        <v>159</v>
      </c>
    </row>
    <row r="175" s="12" customFormat="1">
      <c r="B175" s="231"/>
      <c r="D175" s="232" t="s">
        <v>249</v>
      </c>
      <c r="E175" s="233" t="s">
        <v>5</v>
      </c>
      <c r="F175" s="234" t="s">
        <v>1120</v>
      </c>
      <c r="H175" s="235">
        <v>152</v>
      </c>
      <c r="I175" s="236"/>
      <c r="L175" s="231"/>
      <c r="M175" s="237"/>
      <c r="N175" s="238"/>
      <c r="O175" s="238"/>
      <c r="P175" s="238"/>
      <c r="Q175" s="238"/>
      <c r="R175" s="238"/>
      <c r="S175" s="238"/>
      <c r="T175" s="239"/>
      <c r="AT175" s="233" t="s">
        <v>249</v>
      </c>
      <c r="AU175" s="233" t="s">
        <v>79</v>
      </c>
      <c r="AV175" s="12" t="s">
        <v>79</v>
      </c>
      <c r="AW175" s="12" t="s">
        <v>34</v>
      </c>
      <c r="AX175" s="12" t="s">
        <v>70</v>
      </c>
      <c r="AY175" s="233" t="s">
        <v>159</v>
      </c>
    </row>
    <row r="176" s="13" customFormat="1">
      <c r="B176" s="240"/>
      <c r="D176" s="232" t="s">
        <v>249</v>
      </c>
      <c r="E176" s="241" t="s">
        <v>5</v>
      </c>
      <c r="F176" s="242" t="s">
        <v>251</v>
      </c>
      <c r="H176" s="243">
        <v>152</v>
      </c>
      <c r="I176" s="244"/>
      <c r="L176" s="240"/>
      <c r="M176" s="245"/>
      <c r="N176" s="246"/>
      <c r="O176" s="246"/>
      <c r="P176" s="246"/>
      <c r="Q176" s="246"/>
      <c r="R176" s="246"/>
      <c r="S176" s="246"/>
      <c r="T176" s="247"/>
      <c r="AT176" s="241" t="s">
        <v>249</v>
      </c>
      <c r="AU176" s="241" t="s">
        <v>79</v>
      </c>
      <c r="AV176" s="13" t="s">
        <v>175</v>
      </c>
      <c r="AW176" s="13" t="s">
        <v>34</v>
      </c>
      <c r="AX176" s="13" t="s">
        <v>77</v>
      </c>
      <c r="AY176" s="241" t="s">
        <v>159</v>
      </c>
    </row>
    <row r="177" s="1" customFormat="1" ht="25.5" customHeight="1">
      <c r="B177" s="213"/>
      <c r="C177" s="214" t="s">
        <v>356</v>
      </c>
      <c r="D177" s="214" t="s">
        <v>162</v>
      </c>
      <c r="E177" s="215" t="s">
        <v>1121</v>
      </c>
      <c r="F177" s="216" t="s">
        <v>1122</v>
      </c>
      <c r="G177" s="217" t="s">
        <v>289</v>
      </c>
      <c r="H177" s="218">
        <v>344</v>
      </c>
      <c r="I177" s="219"/>
      <c r="J177" s="220">
        <f>ROUND(I177*H177,2)</f>
        <v>0</v>
      </c>
      <c r="K177" s="216" t="s">
        <v>166</v>
      </c>
      <c r="L177" s="47"/>
      <c r="M177" s="221" t="s">
        <v>5</v>
      </c>
      <c r="N177" s="222" t="s">
        <v>41</v>
      </c>
      <c r="O177" s="48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25" t="s">
        <v>175</v>
      </c>
      <c r="AT177" s="25" t="s">
        <v>162</v>
      </c>
      <c r="AU177" s="25" t="s">
        <v>79</v>
      </c>
      <c r="AY177" s="25" t="s">
        <v>159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25" t="s">
        <v>77</v>
      </c>
      <c r="BK177" s="225">
        <f>ROUND(I177*H177,2)</f>
        <v>0</v>
      </c>
      <c r="BL177" s="25" t="s">
        <v>175</v>
      </c>
      <c r="BM177" s="25" t="s">
        <v>1123</v>
      </c>
    </row>
    <row r="178" s="11" customFormat="1" ht="29.88" customHeight="1">
      <c r="B178" s="200"/>
      <c r="D178" s="201" t="s">
        <v>69</v>
      </c>
      <c r="E178" s="211" t="s">
        <v>79</v>
      </c>
      <c r="F178" s="211" t="s">
        <v>301</v>
      </c>
      <c r="I178" s="203"/>
      <c r="J178" s="212">
        <f>BK178</f>
        <v>0</v>
      </c>
      <c r="L178" s="200"/>
      <c r="M178" s="205"/>
      <c r="N178" s="206"/>
      <c r="O178" s="206"/>
      <c r="P178" s="207">
        <f>SUM(P179:P188)</f>
        <v>0</v>
      </c>
      <c r="Q178" s="206"/>
      <c r="R178" s="207">
        <f>SUM(R179:R188)</f>
        <v>1.7439589200000001</v>
      </c>
      <c r="S178" s="206"/>
      <c r="T178" s="208">
        <f>SUM(T179:T188)</f>
        <v>0</v>
      </c>
      <c r="AR178" s="201" t="s">
        <v>77</v>
      </c>
      <c r="AT178" s="209" t="s">
        <v>69</v>
      </c>
      <c r="AU178" s="209" t="s">
        <v>77</v>
      </c>
      <c r="AY178" s="201" t="s">
        <v>159</v>
      </c>
      <c r="BK178" s="210">
        <f>SUM(BK179:BK188)</f>
        <v>0</v>
      </c>
    </row>
    <row r="179" s="1" customFormat="1" ht="25.5" customHeight="1">
      <c r="B179" s="213"/>
      <c r="C179" s="214" t="s">
        <v>361</v>
      </c>
      <c r="D179" s="214" t="s">
        <v>162</v>
      </c>
      <c r="E179" s="215" t="s">
        <v>302</v>
      </c>
      <c r="F179" s="216" t="s">
        <v>697</v>
      </c>
      <c r="G179" s="217" t="s">
        <v>247</v>
      </c>
      <c r="H179" s="218">
        <v>0.33800000000000002</v>
      </c>
      <c r="I179" s="219"/>
      <c r="J179" s="220">
        <f>ROUND(I179*H179,2)</f>
        <v>0</v>
      </c>
      <c r="K179" s="216" t="s">
        <v>166</v>
      </c>
      <c r="L179" s="47"/>
      <c r="M179" s="221" t="s">
        <v>5</v>
      </c>
      <c r="N179" s="222" t="s">
        <v>41</v>
      </c>
      <c r="O179" s="48"/>
      <c r="P179" s="223">
        <f>O179*H179</f>
        <v>0</v>
      </c>
      <c r="Q179" s="223">
        <v>2.2563399999999998</v>
      </c>
      <c r="R179" s="223">
        <f>Q179*H179</f>
        <v>0.76264292</v>
      </c>
      <c r="S179" s="223">
        <v>0</v>
      </c>
      <c r="T179" s="224">
        <f>S179*H179</f>
        <v>0</v>
      </c>
      <c r="AR179" s="25" t="s">
        <v>175</v>
      </c>
      <c r="AT179" s="25" t="s">
        <v>162</v>
      </c>
      <c r="AU179" s="25" t="s">
        <v>79</v>
      </c>
      <c r="AY179" s="25" t="s">
        <v>159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25" t="s">
        <v>77</v>
      </c>
      <c r="BK179" s="225">
        <f>ROUND(I179*H179,2)</f>
        <v>0</v>
      </c>
      <c r="BL179" s="25" t="s">
        <v>175</v>
      </c>
      <c r="BM179" s="25" t="s">
        <v>1124</v>
      </c>
    </row>
    <row r="180" s="14" customFormat="1">
      <c r="B180" s="248"/>
      <c r="D180" s="232" t="s">
        <v>249</v>
      </c>
      <c r="E180" s="249" t="s">
        <v>5</v>
      </c>
      <c r="F180" s="250" t="s">
        <v>305</v>
      </c>
      <c r="H180" s="249" t="s">
        <v>5</v>
      </c>
      <c r="I180" s="251"/>
      <c r="L180" s="248"/>
      <c r="M180" s="252"/>
      <c r="N180" s="253"/>
      <c r="O180" s="253"/>
      <c r="P180" s="253"/>
      <c r="Q180" s="253"/>
      <c r="R180" s="253"/>
      <c r="S180" s="253"/>
      <c r="T180" s="254"/>
      <c r="AT180" s="249" t="s">
        <v>249</v>
      </c>
      <c r="AU180" s="249" t="s">
        <v>79</v>
      </c>
      <c r="AV180" s="14" t="s">
        <v>77</v>
      </c>
      <c r="AW180" s="14" t="s">
        <v>34</v>
      </c>
      <c r="AX180" s="14" t="s">
        <v>70</v>
      </c>
      <c r="AY180" s="249" t="s">
        <v>159</v>
      </c>
    </row>
    <row r="181" s="14" customFormat="1">
      <c r="B181" s="248"/>
      <c r="D181" s="232" t="s">
        <v>249</v>
      </c>
      <c r="E181" s="249" t="s">
        <v>5</v>
      </c>
      <c r="F181" s="250" t="s">
        <v>1125</v>
      </c>
      <c r="H181" s="249" t="s">
        <v>5</v>
      </c>
      <c r="I181" s="251"/>
      <c r="L181" s="248"/>
      <c r="M181" s="252"/>
      <c r="N181" s="253"/>
      <c r="O181" s="253"/>
      <c r="P181" s="253"/>
      <c r="Q181" s="253"/>
      <c r="R181" s="253"/>
      <c r="S181" s="253"/>
      <c r="T181" s="254"/>
      <c r="AT181" s="249" t="s">
        <v>249</v>
      </c>
      <c r="AU181" s="249" t="s">
        <v>79</v>
      </c>
      <c r="AV181" s="14" t="s">
        <v>77</v>
      </c>
      <c r="AW181" s="14" t="s">
        <v>34</v>
      </c>
      <c r="AX181" s="14" t="s">
        <v>70</v>
      </c>
      <c r="AY181" s="249" t="s">
        <v>159</v>
      </c>
    </row>
    <row r="182" s="12" customFormat="1">
      <c r="B182" s="231"/>
      <c r="D182" s="232" t="s">
        <v>249</v>
      </c>
      <c r="E182" s="233" t="s">
        <v>5</v>
      </c>
      <c r="F182" s="234" t="s">
        <v>1126</v>
      </c>
      <c r="H182" s="235">
        <v>0.33800000000000002</v>
      </c>
      <c r="I182" s="236"/>
      <c r="L182" s="231"/>
      <c r="M182" s="237"/>
      <c r="N182" s="238"/>
      <c r="O182" s="238"/>
      <c r="P182" s="238"/>
      <c r="Q182" s="238"/>
      <c r="R182" s="238"/>
      <c r="S182" s="238"/>
      <c r="T182" s="239"/>
      <c r="AT182" s="233" t="s">
        <v>249</v>
      </c>
      <c r="AU182" s="233" t="s">
        <v>79</v>
      </c>
      <c r="AV182" s="12" t="s">
        <v>79</v>
      </c>
      <c r="AW182" s="12" t="s">
        <v>34</v>
      </c>
      <c r="AX182" s="12" t="s">
        <v>70</v>
      </c>
      <c r="AY182" s="233" t="s">
        <v>159</v>
      </c>
    </row>
    <row r="183" s="13" customFormat="1">
      <c r="B183" s="240"/>
      <c r="D183" s="232" t="s">
        <v>249</v>
      </c>
      <c r="E183" s="241" t="s">
        <v>5</v>
      </c>
      <c r="F183" s="242" t="s">
        <v>251</v>
      </c>
      <c r="H183" s="243">
        <v>0.33800000000000002</v>
      </c>
      <c r="I183" s="244"/>
      <c r="L183" s="240"/>
      <c r="M183" s="245"/>
      <c r="N183" s="246"/>
      <c r="O183" s="246"/>
      <c r="P183" s="246"/>
      <c r="Q183" s="246"/>
      <c r="R183" s="246"/>
      <c r="S183" s="246"/>
      <c r="T183" s="247"/>
      <c r="AT183" s="241" t="s">
        <v>249</v>
      </c>
      <c r="AU183" s="241" t="s">
        <v>79</v>
      </c>
      <c r="AV183" s="13" t="s">
        <v>175</v>
      </c>
      <c r="AW183" s="13" t="s">
        <v>34</v>
      </c>
      <c r="AX183" s="13" t="s">
        <v>77</v>
      </c>
      <c r="AY183" s="241" t="s">
        <v>159</v>
      </c>
    </row>
    <row r="184" s="1" customFormat="1" ht="25.5" customHeight="1">
      <c r="B184" s="213"/>
      <c r="C184" s="214" t="s">
        <v>10</v>
      </c>
      <c r="D184" s="214" t="s">
        <v>162</v>
      </c>
      <c r="E184" s="215" t="s">
        <v>307</v>
      </c>
      <c r="F184" s="216" t="s">
        <v>308</v>
      </c>
      <c r="G184" s="217" t="s">
        <v>247</v>
      </c>
      <c r="H184" s="218">
        <v>0.40000000000000002</v>
      </c>
      <c r="I184" s="219"/>
      <c r="J184" s="220">
        <f>ROUND(I184*H184,2)</f>
        <v>0</v>
      </c>
      <c r="K184" s="216" t="s">
        <v>166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2.45329</v>
      </c>
      <c r="R184" s="223">
        <f>Q184*H184</f>
        <v>0.98131600000000008</v>
      </c>
      <c r="S184" s="223">
        <v>0</v>
      </c>
      <c r="T184" s="224">
        <f>S184*H184</f>
        <v>0</v>
      </c>
      <c r="AR184" s="25" t="s">
        <v>175</v>
      </c>
      <c r="AT184" s="25" t="s">
        <v>162</v>
      </c>
      <c r="AU184" s="25" t="s">
        <v>79</v>
      </c>
      <c r="AY184" s="25" t="s">
        <v>159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175</v>
      </c>
      <c r="BM184" s="25" t="s">
        <v>1127</v>
      </c>
    </row>
    <row r="185" s="14" customFormat="1">
      <c r="B185" s="248"/>
      <c r="D185" s="232" t="s">
        <v>249</v>
      </c>
      <c r="E185" s="249" t="s">
        <v>5</v>
      </c>
      <c r="F185" s="250" t="s">
        <v>310</v>
      </c>
      <c r="H185" s="249" t="s">
        <v>5</v>
      </c>
      <c r="I185" s="251"/>
      <c r="L185" s="248"/>
      <c r="M185" s="252"/>
      <c r="N185" s="253"/>
      <c r="O185" s="253"/>
      <c r="P185" s="253"/>
      <c r="Q185" s="253"/>
      <c r="R185" s="253"/>
      <c r="S185" s="253"/>
      <c r="T185" s="254"/>
      <c r="AT185" s="249" t="s">
        <v>249</v>
      </c>
      <c r="AU185" s="249" t="s">
        <v>79</v>
      </c>
      <c r="AV185" s="14" t="s">
        <v>77</v>
      </c>
      <c r="AW185" s="14" t="s">
        <v>34</v>
      </c>
      <c r="AX185" s="14" t="s">
        <v>70</v>
      </c>
      <c r="AY185" s="249" t="s">
        <v>159</v>
      </c>
    </row>
    <row r="186" s="14" customFormat="1">
      <c r="B186" s="248"/>
      <c r="D186" s="232" t="s">
        <v>249</v>
      </c>
      <c r="E186" s="249" t="s">
        <v>5</v>
      </c>
      <c r="F186" s="250" t="s">
        <v>1128</v>
      </c>
      <c r="H186" s="249" t="s">
        <v>5</v>
      </c>
      <c r="I186" s="251"/>
      <c r="L186" s="248"/>
      <c r="M186" s="252"/>
      <c r="N186" s="253"/>
      <c r="O186" s="253"/>
      <c r="P186" s="253"/>
      <c r="Q186" s="253"/>
      <c r="R186" s="253"/>
      <c r="S186" s="253"/>
      <c r="T186" s="254"/>
      <c r="AT186" s="249" t="s">
        <v>249</v>
      </c>
      <c r="AU186" s="249" t="s">
        <v>79</v>
      </c>
      <c r="AV186" s="14" t="s">
        <v>77</v>
      </c>
      <c r="AW186" s="14" t="s">
        <v>34</v>
      </c>
      <c r="AX186" s="14" t="s">
        <v>70</v>
      </c>
      <c r="AY186" s="249" t="s">
        <v>159</v>
      </c>
    </row>
    <row r="187" s="12" customFormat="1">
      <c r="B187" s="231"/>
      <c r="D187" s="232" t="s">
        <v>249</v>
      </c>
      <c r="E187" s="233" t="s">
        <v>5</v>
      </c>
      <c r="F187" s="234" t="s">
        <v>1129</v>
      </c>
      <c r="H187" s="235">
        <v>0.40000000000000002</v>
      </c>
      <c r="I187" s="236"/>
      <c r="L187" s="231"/>
      <c r="M187" s="237"/>
      <c r="N187" s="238"/>
      <c r="O187" s="238"/>
      <c r="P187" s="238"/>
      <c r="Q187" s="238"/>
      <c r="R187" s="238"/>
      <c r="S187" s="238"/>
      <c r="T187" s="239"/>
      <c r="AT187" s="233" t="s">
        <v>249</v>
      </c>
      <c r="AU187" s="233" t="s">
        <v>79</v>
      </c>
      <c r="AV187" s="12" t="s">
        <v>79</v>
      </c>
      <c r="AW187" s="12" t="s">
        <v>34</v>
      </c>
      <c r="AX187" s="12" t="s">
        <v>70</v>
      </c>
      <c r="AY187" s="233" t="s">
        <v>159</v>
      </c>
    </row>
    <row r="188" s="13" customFormat="1">
      <c r="B188" s="240"/>
      <c r="D188" s="232" t="s">
        <v>249</v>
      </c>
      <c r="E188" s="241" t="s">
        <v>5</v>
      </c>
      <c r="F188" s="242" t="s">
        <v>251</v>
      </c>
      <c r="H188" s="243">
        <v>0.40000000000000002</v>
      </c>
      <c r="I188" s="244"/>
      <c r="L188" s="240"/>
      <c r="M188" s="245"/>
      <c r="N188" s="246"/>
      <c r="O188" s="246"/>
      <c r="P188" s="246"/>
      <c r="Q188" s="246"/>
      <c r="R188" s="246"/>
      <c r="S188" s="246"/>
      <c r="T188" s="247"/>
      <c r="AT188" s="241" t="s">
        <v>249</v>
      </c>
      <c r="AU188" s="241" t="s">
        <v>79</v>
      </c>
      <c r="AV188" s="13" t="s">
        <v>175</v>
      </c>
      <c r="AW188" s="13" t="s">
        <v>34</v>
      </c>
      <c r="AX188" s="13" t="s">
        <v>77</v>
      </c>
      <c r="AY188" s="241" t="s">
        <v>159</v>
      </c>
    </row>
    <row r="189" s="11" customFormat="1" ht="29.88" customHeight="1">
      <c r="B189" s="200"/>
      <c r="D189" s="201" t="s">
        <v>69</v>
      </c>
      <c r="E189" s="211" t="s">
        <v>175</v>
      </c>
      <c r="F189" s="211" t="s">
        <v>312</v>
      </c>
      <c r="I189" s="203"/>
      <c r="J189" s="212">
        <f>BK189</f>
        <v>0</v>
      </c>
      <c r="L189" s="200"/>
      <c r="M189" s="205"/>
      <c r="N189" s="206"/>
      <c r="O189" s="206"/>
      <c r="P189" s="207">
        <f>SUM(P190:P205)</f>
        <v>0</v>
      </c>
      <c r="Q189" s="206"/>
      <c r="R189" s="207">
        <f>SUM(R190:R205)</f>
        <v>8.43093</v>
      </c>
      <c r="S189" s="206"/>
      <c r="T189" s="208">
        <f>SUM(T190:T205)</f>
        <v>0</v>
      </c>
      <c r="AR189" s="201" t="s">
        <v>77</v>
      </c>
      <c r="AT189" s="209" t="s">
        <v>69</v>
      </c>
      <c r="AU189" s="209" t="s">
        <v>77</v>
      </c>
      <c r="AY189" s="201" t="s">
        <v>159</v>
      </c>
      <c r="BK189" s="210">
        <f>SUM(BK190:BK205)</f>
        <v>0</v>
      </c>
    </row>
    <row r="190" s="1" customFormat="1" ht="25.5" customHeight="1">
      <c r="B190" s="213"/>
      <c r="C190" s="214" t="s">
        <v>370</v>
      </c>
      <c r="D190" s="214" t="s">
        <v>162</v>
      </c>
      <c r="E190" s="215" t="s">
        <v>727</v>
      </c>
      <c r="F190" s="216" t="s">
        <v>728</v>
      </c>
      <c r="G190" s="217" t="s">
        <v>247</v>
      </c>
      <c r="H190" s="218">
        <v>1.29</v>
      </c>
      <c r="I190" s="219"/>
      <c r="J190" s="220">
        <f>ROUND(I190*H190,2)</f>
        <v>0</v>
      </c>
      <c r="K190" s="216" t="s">
        <v>166</v>
      </c>
      <c r="L190" s="47"/>
      <c r="M190" s="221" t="s">
        <v>5</v>
      </c>
      <c r="N190" s="222" t="s">
        <v>41</v>
      </c>
      <c r="O190" s="4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5" t="s">
        <v>175</v>
      </c>
      <c r="AT190" s="25" t="s">
        <v>162</v>
      </c>
      <c r="AU190" s="25" t="s">
        <v>79</v>
      </c>
      <c r="AY190" s="25" t="s">
        <v>159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5" t="s">
        <v>77</v>
      </c>
      <c r="BK190" s="225">
        <f>ROUND(I190*H190,2)</f>
        <v>0</v>
      </c>
      <c r="BL190" s="25" t="s">
        <v>175</v>
      </c>
      <c r="BM190" s="25" t="s">
        <v>1130</v>
      </c>
    </row>
    <row r="191" s="14" customFormat="1">
      <c r="B191" s="248"/>
      <c r="D191" s="232" t="s">
        <v>249</v>
      </c>
      <c r="E191" s="249" t="s">
        <v>5</v>
      </c>
      <c r="F191" s="250" t="s">
        <v>1131</v>
      </c>
      <c r="H191" s="249" t="s">
        <v>5</v>
      </c>
      <c r="I191" s="251"/>
      <c r="L191" s="248"/>
      <c r="M191" s="252"/>
      <c r="N191" s="253"/>
      <c r="O191" s="253"/>
      <c r="P191" s="253"/>
      <c r="Q191" s="253"/>
      <c r="R191" s="253"/>
      <c r="S191" s="253"/>
      <c r="T191" s="254"/>
      <c r="AT191" s="249" t="s">
        <v>249</v>
      </c>
      <c r="AU191" s="249" t="s">
        <v>79</v>
      </c>
      <c r="AV191" s="14" t="s">
        <v>77</v>
      </c>
      <c r="AW191" s="14" t="s">
        <v>34</v>
      </c>
      <c r="AX191" s="14" t="s">
        <v>70</v>
      </c>
      <c r="AY191" s="249" t="s">
        <v>159</v>
      </c>
    </row>
    <row r="192" s="12" customFormat="1">
      <c r="B192" s="231"/>
      <c r="D192" s="232" t="s">
        <v>249</v>
      </c>
      <c r="E192" s="233" t="s">
        <v>5</v>
      </c>
      <c r="F192" s="234" t="s">
        <v>1132</v>
      </c>
      <c r="H192" s="235">
        <v>0.83999999999999997</v>
      </c>
      <c r="I192" s="236"/>
      <c r="L192" s="231"/>
      <c r="M192" s="237"/>
      <c r="N192" s="238"/>
      <c r="O192" s="238"/>
      <c r="P192" s="238"/>
      <c r="Q192" s="238"/>
      <c r="R192" s="238"/>
      <c r="S192" s="238"/>
      <c r="T192" s="239"/>
      <c r="AT192" s="233" t="s">
        <v>249</v>
      </c>
      <c r="AU192" s="233" t="s">
        <v>79</v>
      </c>
      <c r="AV192" s="12" t="s">
        <v>79</v>
      </c>
      <c r="AW192" s="12" t="s">
        <v>34</v>
      </c>
      <c r="AX192" s="12" t="s">
        <v>70</v>
      </c>
      <c r="AY192" s="233" t="s">
        <v>159</v>
      </c>
    </row>
    <row r="193" s="14" customFormat="1">
      <c r="B193" s="248"/>
      <c r="D193" s="232" t="s">
        <v>249</v>
      </c>
      <c r="E193" s="249" t="s">
        <v>5</v>
      </c>
      <c r="F193" s="250" t="s">
        <v>1133</v>
      </c>
      <c r="H193" s="249" t="s">
        <v>5</v>
      </c>
      <c r="I193" s="251"/>
      <c r="L193" s="248"/>
      <c r="M193" s="252"/>
      <c r="N193" s="253"/>
      <c r="O193" s="253"/>
      <c r="P193" s="253"/>
      <c r="Q193" s="253"/>
      <c r="R193" s="253"/>
      <c r="S193" s="253"/>
      <c r="T193" s="254"/>
      <c r="AT193" s="249" t="s">
        <v>249</v>
      </c>
      <c r="AU193" s="249" t="s">
        <v>79</v>
      </c>
      <c r="AV193" s="14" t="s">
        <v>77</v>
      </c>
      <c r="AW193" s="14" t="s">
        <v>34</v>
      </c>
      <c r="AX193" s="14" t="s">
        <v>70</v>
      </c>
      <c r="AY193" s="249" t="s">
        <v>159</v>
      </c>
    </row>
    <row r="194" s="12" customFormat="1">
      <c r="B194" s="231"/>
      <c r="D194" s="232" t="s">
        <v>249</v>
      </c>
      <c r="E194" s="233" t="s">
        <v>5</v>
      </c>
      <c r="F194" s="234" t="s">
        <v>1134</v>
      </c>
      <c r="H194" s="235">
        <v>0.45000000000000001</v>
      </c>
      <c r="I194" s="236"/>
      <c r="L194" s="231"/>
      <c r="M194" s="237"/>
      <c r="N194" s="238"/>
      <c r="O194" s="238"/>
      <c r="P194" s="238"/>
      <c r="Q194" s="238"/>
      <c r="R194" s="238"/>
      <c r="S194" s="238"/>
      <c r="T194" s="239"/>
      <c r="AT194" s="233" t="s">
        <v>249</v>
      </c>
      <c r="AU194" s="233" t="s">
        <v>79</v>
      </c>
      <c r="AV194" s="12" t="s">
        <v>79</v>
      </c>
      <c r="AW194" s="12" t="s">
        <v>34</v>
      </c>
      <c r="AX194" s="12" t="s">
        <v>70</v>
      </c>
      <c r="AY194" s="233" t="s">
        <v>159</v>
      </c>
    </row>
    <row r="195" s="13" customFormat="1">
      <c r="B195" s="240"/>
      <c r="D195" s="232" t="s">
        <v>249</v>
      </c>
      <c r="E195" s="241" t="s">
        <v>5</v>
      </c>
      <c r="F195" s="242" t="s">
        <v>251</v>
      </c>
      <c r="H195" s="243">
        <v>1.29</v>
      </c>
      <c r="I195" s="244"/>
      <c r="L195" s="240"/>
      <c r="M195" s="245"/>
      <c r="N195" s="246"/>
      <c r="O195" s="246"/>
      <c r="P195" s="246"/>
      <c r="Q195" s="246"/>
      <c r="R195" s="246"/>
      <c r="S195" s="246"/>
      <c r="T195" s="247"/>
      <c r="AT195" s="241" t="s">
        <v>249</v>
      </c>
      <c r="AU195" s="241" t="s">
        <v>79</v>
      </c>
      <c r="AV195" s="13" t="s">
        <v>175</v>
      </c>
      <c r="AW195" s="13" t="s">
        <v>34</v>
      </c>
      <c r="AX195" s="13" t="s">
        <v>77</v>
      </c>
      <c r="AY195" s="241" t="s">
        <v>159</v>
      </c>
    </row>
    <row r="196" s="1" customFormat="1" ht="25.5" customHeight="1">
      <c r="B196" s="213"/>
      <c r="C196" s="214" t="s">
        <v>376</v>
      </c>
      <c r="D196" s="214" t="s">
        <v>162</v>
      </c>
      <c r="E196" s="215" t="s">
        <v>313</v>
      </c>
      <c r="F196" s="216" t="s">
        <v>314</v>
      </c>
      <c r="G196" s="217" t="s">
        <v>247</v>
      </c>
      <c r="H196" s="218">
        <v>1.44</v>
      </c>
      <c r="I196" s="219"/>
      <c r="J196" s="220">
        <f>ROUND(I196*H196,2)</f>
        <v>0</v>
      </c>
      <c r="K196" s="216" t="s">
        <v>166</v>
      </c>
      <c r="L196" s="47"/>
      <c r="M196" s="221" t="s">
        <v>5</v>
      </c>
      <c r="N196" s="222" t="s">
        <v>41</v>
      </c>
      <c r="O196" s="48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25" t="s">
        <v>175</v>
      </c>
      <c r="AT196" s="25" t="s">
        <v>162</v>
      </c>
      <c r="AU196" s="25" t="s">
        <v>79</v>
      </c>
      <c r="AY196" s="25" t="s">
        <v>159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25" t="s">
        <v>77</v>
      </c>
      <c r="BK196" s="225">
        <f>ROUND(I196*H196,2)</f>
        <v>0</v>
      </c>
      <c r="BL196" s="25" t="s">
        <v>175</v>
      </c>
      <c r="BM196" s="25" t="s">
        <v>1135</v>
      </c>
    </row>
    <row r="197" s="14" customFormat="1">
      <c r="B197" s="248"/>
      <c r="D197" s="232" t="s">
        <v>249</v>
      </c>
      <c r="E197" s="249" t="s">
        <v>5</v>
      </c>
      <c r="F197" s="250" t="s">
        <v>1131</v>
      </c>
      <c r="H197" s="249" t="s">
        <v>5</v>
      </c>
      <c r="I197" s="251"/>
      <c r="L197" s="248"/>
      <c r="M197" s="252"/>
      <c r="N197" s="253"/>
      <c r="O197" s="253"/>
      <c r="P197" s="253"/>
      <c r="Q197" s="253"/>
      <c r="R197" s="253"/>
      <c r="S197" s="253"/>
      <c r="T197" s="254"/>
      <c r="AT197" s="249" t="s">
        <v>249</v>
      </c>
      <c r="AU197" s="249" t="s">
        <v>79</v>
      </c>
      <c r="AV197" s="14" t="s">
        <v>77</v>
      </c>
      <c r="AW197" s="14" t="s">
        <v>34</v>
      </c>
      <c r="AX197" s="14" t="s">
        <v>70</v>
      </c>
      <c r="AY197" s="249" t="s">
        <v>159</v>
      </c>
    </row>
    <row r="198" s="12" customFormat="1">
      <c r="B198" s="231"/>
      <c r="D198" s="232" t="s">
        <v>249</v>
      </c>
      <c r="E198" s="233" t="s">
        <v>5</v>
      </c>
      <c r="F198" s="234" t="s">
        <v>1132</v>
      </c>
      <c r="H198" s="235">
        <v>0.83999999999999997</v>
      </c>
      <c r="I198" s="236"/>
      <c r="L198" s="231"/>
      <c r="M198" s="237"/>
      <c r="N198" s="238"/>
      <c r="O198" s="238"/>
      <c r="P198" s="238"/>
      <c r="Q198" s="238"/>
      <c r="R198" s="238"/>
      <c r="S198" s="238"/>
      <c r="T198" s="239"/>
      <c r="AT198" s="233" t="s">
        <v>249</v>
      </c>
      <c r="AU198" s="233" t="s">
        <v>79</v>
      </c>
      <c r="AV198" s="12" t="s">
        <v>79</v>
      </c>
      <c r="AW198" s="12" t="s">
        <v>34</v>
      </c>
      <c r="AX198" s="12" t="s">
        <v>70</v>
      </c>
      <c r="AY198" s="233" t="s">
        <v>159</v>
      </c>
    </row>
    <row r="199" s="14" customFormat="1">
      <c r="B199" s="248"/>
      <c r="D199" s="232" t="s">
        <v>249</v>
      </c>
      <c r="E199" s="249" t="s">
        <v>5</v>
      </c>
      <c r="F199" s="250" t="s">
        <v>1133</v>
      </c>
      <c r="H199" s="249" t="s">
        <v>5</v>
      </c>
      <c r="I199" s="251"/>
      <c r="L199" s="248"/>
      <c r="M199" s="252"/>
      <c r="N199" s="253"/>
      <c r="O199" s="253"/>
      <c r="P199" s="253"/>
      <c r="Q199" s="253"/>
      <c r="R199" s="253"/>
      <c r="S199" s="253"/>
      <c r="T199" s="254"/>
      <c r="AT199" s="249" t="s">
        <v>249</v>
      </c>
      <c r="AU199" s="249" t="s">
        <v>79</v>
      </c>
      <c r="AV199" s="14" t="s">
        <v>77</v>
      </c>
      <c r="AW199" s="14" t="s">
        <v>34</v>
      </c>
      <c r="AX199" s="14" t="s">
        <v>70</v>
      </c>
      <c r="AY199" s="249" t="s">
        <v>159</v>
      </c>
    </row>
    <row r="200" s="12" customFormat="1">
      <c r="B200" s="231"/>
      <c r="D200" s="232" t="s">
        <v>249</v>
      </c>
      <c r="E200" s="233" t="s">
        <v>5</v>
      </c>
      <c r="F200" s="234" t="s">
        <v>1136</v>
      </c>
      <c r="H200" s="235">
        <v>0.59999999999999998</v>
      </c>
      <c r="I200" s="236"/>
      <c r="L200" s="231"/>
      <c r="M200" s="237"/>
      <c r="N200" s="238"/>
      <c r="O200" s="238"/>
      <c r="P200" s="238"/>
      <c r="Q200" s="238"/>
      <c r="R200" s="238"/>
      <c r="S200" s="238"/>
      <c r="T200" s="239"/>
      <c r="AT200" s="233" t="s">
        <v>249</v>
      </c>
      <c r="AU200" s="233" t="s">
        <v>79</v>
      </c>
      <c r="AV200" s="12" t="s">
        <v>79</v>
      </c>
      <c r="AW200" s="12" t="s">
        <v>34</v>
      </c>
      <c r="AX200" s="12" t="s">
        <v>70</v>
      </c>
      <c r="AY200" s="233" t="s">
        <v>159</v>
      </c>
    </row>
    <row r="201" s="13" customFormat="1">
      <c r="B201" s="240"/>
      <c r="D201" s="232" t="s">
        <v>249</v>
      </c>
      <c r="E201" s="241" t="s">
        <v>5</v>
      </c>
      <c r="F201" s="242" t="s">
        <v>251</v>
      </c>
      <c r="H201" s="243">
        <v>1.44</v>
      </c>
      <c r="I201" s="244"/>
      <c r="L201" s="240"/>
      <c r="M201" s="245"/>
      <c r="N201" s="246"/>
      <c r="O201" s="246"/>
      <c r="P201" s="246"/>
      <c r="Q201" s="246"/>
      <c r="R201" s="246"/>
      <c r="S201" s="246"/>
      <c r="T201" s="247"/>
      <c r="AT201" s="241" t="s">
        <v>249</v>
      </c>
      <c r="AU201" s="241" t="s">
        <v>79</v>
      </c>
      <c r="AV201" s="13" t="s">
        <v>175</v>
      </c>
      <c r="AW201" s="13" t="s">
        <v>34</v>
      </c>
      <c r="AX201" s="13" t="s">
        <v>77</v>
      </c>
      <c r="AY201" s="241" t="s">
        <v>159</v>
      </c>
    </row>
    <row r="202" s="1" customFormat="1" ht="38.25" customHeight="1">
      <c r="B202" s="213"/>
      <c r="C202" s="214" t="s">
        <v>383</v>
      </c>
      <c r="D202" s="214" t="s">
        <v>162</v>
      </c>
      <c r="E202" s="215" t="s">
        <v>324</v>
      </c>
      <c r="F202" s="216" t="s">
        <v>325</v>
      </c>
      <c r="G202" s="217" t="s">
        <v>289</v>
      </c>
      <c r="H202" s="218">
        <v>9</v>
      </c>
      <c r="I202" s="219"/>
      <c r="J202" s="220">
        <f>ROUND(I202*H202,2)</f>
        <v>0</v>
      </c>
      <c r="K202" s="216" t="s">
        <v>166</v>
      </c>
      <c r="L202" s="47"/>
      <c r="M202" s="221" t="s">
        <v>5</v>
      </c>
      <c r="N202" s="222" t="s">
        <v>41</v>
      </c>
      <c r="O202" s="48"/>
      <c r="P202" s="223">
        <f>O202*H202</f>
        <v>0</v>
      </c>
      <c r="Q202" s="223">
        <v>0.93676999999999999</v>
      </c>
      <c r="R202" s="223">
        <f>Q202*H202</f>
        <v>8.43093</v>
      </c>
      <c r="S202" s="223">
        <v>0</v>
      </c>
      <c r="T202" s="224">
        <f>S202*H202</f>
        <v>0</v>
      </c>
      <c r="AR202" s="25" t="s">
        <v>175</v>
      </c>
      <c r="AT202" s="25" t="s">
        <v>162</v>
      </c>
      <c r="AU202" s="25" t="s">
        <v>79</v>
      </c>
      <c r="AY202" s="25" t="s">
        <v>159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25" t="s">
        <v>77</v>
      </c>
      <c r="BK202" s="225">
        <f>ROUND(I202*H202,2)</f>
        <v>0</v>
      </c>
      <c r="BL202" s="25" t="s">
        <v>175</v>
      </c>
      <c r="BM202" s="25" t="s">
        <v>1137</v>
      </c>
    </row>
    <row r="203" s="14" customFormat="1">
      <c r="B203" s="248"/>
      <c r="D203" s="232" t="s">
        <v>249</v>
      </c>
      <c r="E203" s="249" t="s">
        <v>5</v>
      </c>
      <c r="F203" s="250" t="s">
        <v>1138</v>
      </c>
      <c r="H203" s="249" t="s">
        <v>5</v>
      </c>
      <c r="I203" s="251"/>
      <c r="L203" s="248"/>
      <c r="M203" s="252"/>
      <c r="N203" s="253"/>
      <c r="O203" s="253"/>
      <c r="P203" s="253"/>
      <c r="Q203" s="253"/>
      <c r="R203" s="253"/>
      <c r="S203" s="253"/>
      <c r="T203" s="254"/>
      <c r="AT203" s="249" t="s">
        <v>249</v>
      </c>
      <c r="AU203" s="249" t="s">
        <v>79</v>
      </c>
      <c r="AV203" s="14" t="s">
        <v>77</v>
      </c>
      <c r="AW203" s="14" t="s">
        <v>34</v>
      </c>
      <c r="AX203" s="14" t="s">
        <v>70</v>
      </c>
      <c r="AY203" s="249" t="s">
        <v>159</v>
      </c>
    </row>
    <row r="204" s="12" customFormat="1">
      <c r="B204" s="231"/>
      <c r="D204" s="232" t="s">
        <v>249</v>
      </c>
      <c r="E204" s="233" t="s">
        <v>5</v>
      </c>
      <c r="F204" s="234" t="s">
        <v>198</v>
      </c>
      <c r="H204" s="235">
        <v>9</v>
      </c>
      <c r="I204" s="236"/>
      <c r="L204" s="231"/>
      <c r="M204" s="237"/>
      <c r="N204" s="238"/>
      <c r="O204" s="238"/>
      <c r="P204" s="238"/>
      <c r="Q204" s="238"/>
      <c r="R204" s="238"/>
      <c r="S204" s="238"/>
      <c r="T204" s="239"/>
      <c r="AT204" s="233" t="s">
        <v>249</v>
      </c>
      <c r="AU204" s="233" t="s">
        <v>79</v>
      </c>
      <c r="AV204" s="12" t="s">
        <v>79</v>
      </c>
      <c r="AW204" s="12" t="s">
        <v>34</v>
      </c>
      <c r="AX204" s="12" t="s">
        <v>70</v>
      </c>
      <c r="AY204" s="233" t="s">
        <v>159</v>
      </c>
    </row>
    <row r="205" s="13" customFormat="1">
      <c r="B205" s="240"/>
      <c r="D205" s="232" t="s">
        <v>249</v>
      </c>
      <c r="E205" s="241" t="s">
        <v>5</v>
      </c>
      <c r="F205" s="242" t="s">
        <v>251</v>
      </c>
      <c r="H205" s="243">
        <v>9</v>
      </c>
      <c r="I205" s="244"/>
      <c r="L205" s="240"/>
      <c r="M205" s="245"/>
      <c r="N205" s="246"/>
      <c r="O205" s="246"/>
      <c r="P205" s="246"/>
      <c r="Q205" s="246"/>
      <c r="R205" s="246"/>
      <c r="S205" s="246"/>
      <c r="T205" s="247"/>
      <c r="AT205" s="241" t="s">
        <v>249</v>
      </c>
      <c r="AU205" s="241" t="s">
        <v>79</v>
      </c>
      <c r="AV205" s="13" t="s">
        <v>175</v>
      </c>
      <c r="AW205" s="13" t="s">
        <v>34</v>
      </c>
      <c r="AX205" s="13" t="s">
        <v>77</v>
      </c>
      <c r="AY205" s="241" t="s">
        <v>159</v>
      </c>
    </row>
    <row r="206" s="11" customFormat="1" ht="29.88" customHeight="1">
      <c r="B206" s="200"/>
      <c r="D206" s="201" t="s">
        <v>69</v>
      </c>
      <c r="E206" s="211" t="s">
        <v>158</v>
      </c>
      <c r="F206" s="211" t="s">
        <v>329</v>
      </c>
      <c r="I206" s="203"/>
      <c r="J206" s="212">
        <f>BK206</f>
        <v>0</v>
      </c>
      <c r="L206" s="200"/>
      <c r="M206" s="205"/>
      <c r="N206" s="206"/>
      <c r="O206" s="206"/>
      <c r="P206" s="207">
        <f>SUM(P207:P232)</f>
        <v>0</v>
      </c>
      <c r="Q206" s="206"/>
      <c r="R206" s="207">
        <f>SUM(R207:R232)</f>
        <v>5.8371000000000013</v>
      </c>
      <c r="S206" s="206"/>
      <c r="T206" s="208">
        <f>SUM(T207:T232)</f>
        <v>0</v>
      </c>
      <c r="AR206" s="201" t="s">
        <v>77</v>
      </c>
      <c r="AT206" s="209" t="s">
        <v>69</v>
      </c>
      <c r="AU206" s="209" t="s">
        <v>77</v>
      </c>
      <c r="AY206" s="201" t="s">
        <v>159</v>
      </c>
      <c r="BK206" s="210">
        <f>SUM(BK207:BK232)</f>
        <v>0</v>
      </c>
    </row>
    <row r="207" s="1" customFormat="1" ht="25.5" customHeight="1">
      <c r="B207" s="213"/>
      <c r="C207" s="214" t="s">
        <v>388</v>
      </c>
      <c r="D207" s="214" t="s">
        <v>162</v>
      </c>
      <c r="E207" s="215" t="s">
        <v>340</v>
      </c>
      <c r="F207" s="216" t="s">
        <v>341</v>
      </c>
      <c r="G207" s="217" t="s">
        <v>289</v>
      </c>
      <c r="H207" s="218">
        <v>152</v>
      </c>
      <c r="I207" s="219"/>
      <c r="J207" s="220">
        <f>ROUND(I207*H207,2)</f>
        <v>0</v>
      </c>
      <c r="K207" s="216" t="s">
        <v>166</v>
      </c>
      <c r="L207" s="47"/>
      <c r="M207" s="221" t="s">
        <v>5</v>
      </c>
      <c r="N207" s="222" t="s">
        <v>41</v>
      </c>
      <c r="O207" s="48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AR207" s="25" t="s">
        <v>175</v>
      </c>
      <c r="AT207" s="25" t="s">
        <v>162</v>
      </c>
      <c r="AU207" s="25" t="s">
        <v>79</v>
      </c>
      <c r="AY207" s="25" t="s">
        <v>159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25" t="s">
        <v>77</v>
      </c>
      <c r="BK207" s="225">
        <f>ROUND(I207*H207,2)</f>
        <v>0</v>
      </c>
      <c r="BL207" s="25" t="s">
        <v>175</v>
      </c>
      <c r="BM207" s="25" t="s">
        <v>1139</v>
      </c>
    </row>
    <row r="208" s="14" customFormat="1">
      <c r="B208" s="248"/>
      <c r="D208" s="232" t="s">
        <v>249</v>
      </c>
      <c r="E208" s="249" t="s">
        <v>5</v>
      </c>
      <c r="F208" s="250" t="s">
        <v>1140</v>
      </c>
      <c r="H208" s="249" t="s">
        <v>5</v>
      </c>
      <c r="I208" s="251"/>
      <c r="L208" s="248"/>
      <c r="M208" s="252"/>
      <c r="N208" s="253"/>
      <c r="O208" s="253"/>
      <c r="P208" s="253"/>
      <c r="Q208" s="253"/>
      <c r="R208" s="253"/>
      <c r="S208" s="253"/>
      <c r="T208" s="254"/>
      <c r="AT208" s="249" t="s">
        <v>249</v>
      </c>
      <c r="AU208" s="249" t="s">
        <v>79</v>
      </c>
      <c r="AV208" s="14" t="s">
        <v>77</v>
      </c>
      <c r="AW208" s="14" t="s">
        <v>34</v>
      </c>
      <c r="AX208" s="14" t="s">
        <v>70</v>
      </c>
      <c r="AY208" s="249" t="s">
        <v>159</v>
      </c>
    </row>
    <row r="209" s="12" customFormat="1">
      <c r="B209" s="231"/>
      <c r="D209" s="232" t="s">
        <v>249</v>
      </c>
      <c r="E209" s="233" t="s">
        <v>5</v>
      </c>
      <c r="F209" s="234" t="s">
        <v>1120</v>
      </c>
      <c r="H209" s="235">
        <v>152</v>
      </c>
      <c r="I209" s="236"/>
      <c r="L209" s="231"/>
      <c r="M209" s="237"/>
      <c r="N209" s="238"/>
      <c r="O209" s="238"/>
      <c r="P209" s="238"/>
      <c r="Q209" s="238"/>
      <c r="R209" s="238"/>
      <c r="S209" s="238"/>
      <c r="T209" s="239"/>
      <c r="AT209" s="233" t="s">
        <v>249</v>
      </c>
      <c r="AU209" s="233" t="s">
        <v>79</v>
      </c>
      <c r="AV209" s="12" t="s">
        <v>79</v>
      </c>
      <c r="AW209" s="12" t="s">
        <v>34</v>
      </c>
      <c r="AX209" s="12" t="s">
        <v>70</v>
      </c>
      <c r="AY209" s="233" t="s">
        <v>159</v>
      </c>
    </row>
    <row r="210" s="13" customFormat="1">
      <c r="B210" s="240"/>
      <c r="D210" s="232" t="s">
        <v>249</v>
      </c>
      <c r="E210" s="241" t="s">
        <v>5</v>
      </c>
      <c r="F210" s="242" t="s">
        <v>251</v>
      </c>
      <c r="H210" s="243">
        <v>152</v>
      </c>
      <c r="I210" s="244"/>
      <c r="L210" s="240"/>
      <c r="M210" s="245"/>
      <c r="N210" s="246"/>
      <c r="O210" s="246"/>
      <c r="P210" s="246"/>
      <c r="Q210" s="246"/>
      <c r="R210" s="246"/>
      <c r="S210" s="246"/>
      <c r="T210" s="247"/>
      <c r="AT210" s="241" t="s">
        <v>249</v>
      </c>
      <c r="AU210" s="241" t="s">
        <v>79</v>
      </c>
      <c r="AV210" s="13" t="s">
        <v>175</v>
      </c>
      <c r="AW210" s="13" t="s">
        <v>34</v>
      </c>
      <c r="AX210" s="13" t="s">
        <v>77</v>
      </c>
      <c r="AY210" s="241" t="s">
        <v>159</v>
      </c>
    </row>
    <row r="211" s="1" customFormat="1" ht="25.5" customHeight="1">
      <c r="B211" s="213"/>
      <c r="C211" s="214" t="s">
        <v>394</v>
      </c>
      <c r="D211" s="214" t="s">
        <v>162</v>
      </c>
      <c r="E211" s="215" t="s">
        <v>347</v>
      </c>
      <c r="F211" s="216" t="s">
        <v>348</v>
      </c>
      <c r="G211" s="217" t="s">
        <v>289</v>
      </c>
      <c r="H211" s="218">
        <v>3</v>
      </c>
      <c r="I211" s="219"/>
      <c r="J211" s="220">
        <f>ROUND(I211*H211,2)</f>
        <v>0</v>
      </c>
      <c r="K211" s="216" t="s">
        <v>166</v>
      </c>
      <c r="L211" s="47"/>
      <c r="M211" s="221" t="s">
        <v>5</v>
      </c>
      <c r="N211" s="222" t="s">
        <v>41</v>
      </c>
      <c r="O211" s="48"/>
      <c r="P211" s="223">
        <f>O211*H211</f>
        <v>0</v>
      </c>
      <c r="Q211" s="223">
        <v>0</v>
      </c>
      <c r="R211" s="223">
        <f>Q211*H211</f>
        <v>0</v>
      </c>
      <c r="S211" s="223">
        <v>0</v>
      </c>
      <c r="T211" s="224">
        <f>S211*H211</f>
        <v>0</v>
      </c>
      <c r="AR211" s="25" t="s">
        <v>175</v>
      </c>
      <c r="AT211" s="25" t="s">
        <v>162</v>
      </c>
      <c r="AU211" s="25" t="s">
        <v>79</v>
      </c>
      <c r="AY211" s="25" t="s">
        <v>159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25" t="s">
        <v>77</v>
      </c>
      <c r="BK211" s="225">
        <f>ROUND(I211*H211,2)</f>
        <v>0</v>
      </c>
      <c r="BL211" s="25" t="s">
        <v>175</v>
      </c>
      <c r="BM211" s="25" t="s">
        <v>1141</v>
      </c>
    </row>
    <row r="212" s="14" customFormat="1">
      <c r="B212" s="248"/>
      <c r="D212" s="232" t="s">
        <v>249</v>
      </c>
      <c r="E212" s="249" t="s">
        <v>5</v>
      </c>
      <c r="F212" s="250" t="s">
        <v>1142</v>
      </c>
      <c r="H212" s="249" t="s">
        <v>5</v>
      </c>
      <c r="I212" s="251"/>
      <c r="L212" s="248"/>
      <c r="M212" s="252"/>
      <c r="N212" s="253"/>
      <c r="O212" s="253"/>
      <c r="P212" s="253"/>
      <c r="Q212" s="253"/>
      <c r="R212" s="253"/>
      <c r="S212" s="253"/>
      <c r="T212" s="254"/>
      <c r="AT212" s="249" t="s">
        <v>249</v>
      </c>
      <c r="AU212" s="249" t="s">
        <v>79</v>
      </c>
      <c r="AV212" s="14" t="s">
        <v>77</v>
      </c>
      <c r="AW212" s="14" t="s">
        <v>34</v>
      </c>
      <c r="AX212" s="14" t="s">
        <v>70</v>
      </c>
      <c r="AY212" s="249" t="s">
        <v>159</v>
      </c>
    </row>
    <row r="213" s="12" customFormat="1">
      <c r="B213" s="231"/>
      <c r="D213" s="232" t="s">
        <v>249</v>
      </c>
      <c r="E213" s="233" t="s">
        <v>5</v>
      </c>
      <c r="F213" s="234" t="s">
        <v>93</v>
      </c>
      <c r="H213" s="235">
        <v>3</v>
      </c>
      <c r="I213" s="236"/>
      <c r="L213" s="231"/>
      <c r="M213" s="237"/>
      <c r="N213" s="238"/>
      <c r="O213" s="238"/>
      <c r="P213" s="238"/>
      <c r="Q213" s="238"/>
      <c r="R213" s="238"/>
      <c r="S213" s="238"/>
      <c r="T213" s="239"/>
      <c r="AT213" s="233" t="s">
        <v>249</v>
      </c>
      <c r="AU213" s="233" t="s">
        <v>79</v>
      </c>
      <c r="AV213" s="12" t="s">
        <v>79</v>
      </c>
      <c r="AW213" s="12" t="s">
        <v>34</v>
      </c>
      <c r="AX213" s="12" t="s">
        <v>70</v>
      </c>
      <c r="AY213" s="233" t="s">
        <v>159</v>
      </c>
    </row>
    <row r="214" s="13" customFormat="1">
      <c r="B214" s="240"/>
      <c r="D214" s="232" t="s">
        <v>249</v>
      </c>
      <c r="E214" s="241" t="s">
        <v>5</v>
      </c>
      <c r="F214" s="242" t="s">
        <v>251</v>
      </c>
      <c r="H214" s="243">
        <v>3</v>
      </c>
      <c r="I214" s="244"/>
      <c r="L214" s="240"/>
      <c r="M214" s="245"/>
      <c r="N214" s="246"/>
      <c r="O214" s="246"/>
      <c r="P214" s="246"/>
      <c r="Q214" s="246"/>
      <c r="R214" s="246"/>
      <c r="S214" s="246"/>
      <c r="T214" s="247"/>
      <c r="AT214" s="241" t="s">
        <v>249</v>
      </c>
      <c r="AU214" s="241" t="s">
        <v>79</v>
      </c>
      <c r="AV214" s="13" t="s">
        <v>175</v>
      </c>
      <c r="AW214" s="13" t="s">
        <v>34</v>
      </c>
      <c r="AX214" s="13" t="s">
        <v>77</v>
      </c>
      <c r="AY214" s="241" t="s">
        <v>159</v>
      </c>
    </row>
    <row r="215" s="1" customFormat="1" ht="25.5" customHeight="1">
      <c r="B215" s="213"/>
      <c r="C215" s="214" t="s">
        <v>401</v>
      </c>
      <c r="D215" s="214" t="s">
        <v>162</v>
      </c>
      <c r="E215" s="215" t="s">
        <v>758</v>
      </c>
      <c r="F215" s="216" t="s">
        <v>759</v>
      </c>
      <c r="G215" s="217" t="s">
        <v>289</v>
      </c>
      <c r="H215" s="218">
        <v>127</v>
      </c>
      <c r="I215" s="219"/>
      <c r="J215" s="220">
        <f>ROUND(I215*H215,2)</f>
        <v>0</v>
      </c>
      <c r="K215" s="216" t="s">
        <v>166</v>
      </c>
      <c r="L215" s="47"/>
      <c r="M215" s="221" t="s">
        <v>5</v>
      </c>
      <c r="N215" s="222" t="s">
        <v>41</v>
      </c>
      <c r="O215" s="48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AR215" s="25" t="s">
        <v>175</v>
      </c>
      <c r="AT215" s="25" t="s">
        <v>162</v>
      </c>
      <c r="AU215" s="25" t="s">
        <v>79</v>
      </c>
      <c r="AY215" s="25" t="s">
        <v>159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25" t="s">
        <v>77</v>
      </c>
      <c r="BK215" s="225">
        <f>ROUND(I215*H215,2)</f>
        <v>0</v>
      </c>
      <c r="BL215" s="25" t="s">
        <v>175</v>
      </c>
      <c r="BM215" s="25" t="s">
        <v>1143</v>
      </c>
    </row>
    <row r="216" s="14" customFormat="1">
      <c r="B216" s="248"/>
      <c r="D216" s="232" t="s">
        <v>249</v>
      </c>
      <c r="E216" s="249" t="s">
        <v>5</v>
      </c>
      <c r="F216" s="250" t="s">
        <v>1144</v>
      </c>
      <c r="H216" s="249" t="s">
        <v>5</v>
      </c>
      <c r="I216" s="251"/>
      <c r="L216" s="248"/>
      <c r="M216" s="252"/>
      <c r="N216" s="253"/>
      <c r="O216" s="253"/>
      <c r="P216" s="253"/>
      <c r="Q216" s="253"/>
      <c r="R216" s="253"/>
      <c r="S216" s="253"/>
      <c r="T216" s="254"/>
      <c r="AT216" s="249" t="s">
        <v>249</v>
      </c>
      <c r="AU216" s="249" t="s">
        <v>79</v>
      </c>
      <c r="AV216" s="14" t="s">
        <v>77</v>
      </c>
      <c r="AW216" s="14" t="s">
        <v>34</v>
      </c>
      <c r="AX216" s="14" t="s">
        <v>70</v>
      </c>
      <c r="AY216" s="249" t="s">
        <v>159</v>
      </c>
    </row>
    <row r="217" s="12" customFormat="1">
      <c r="B217" s="231"/>
      <c r="D217" s="232" t="s">
        <v>249</v>
      </c>
      <c r="E217" s="233" t="s">
        <v>5</v>
      </c>
      <c r="F217" s="234" t="s">
        <v>1145</v>
      </c>
      <c r="H217" s="235">
        <v>127</v>
      </c>
      <c r="I217" s="236"/>
      <c r="L217" s="231"/>
      <c r="M217" s="237"/>
      <c r="N217" s="238"/>
      <c r="O217" s="238"/>
      <c r="P217" s="238"/>
      <c r="Q217" s="238"/>
      <c r="R217" s="238"/>
      <c r="S217" s="238"/>
      <c r="T217" s="239"/>
      <c r="AT217" s="233" t="s">
        <v>249</v>
      </c>
      <c r="AU217" s="233" t="s">
        <v>79</v>
      </c>
      <c r="AV217" s="12" t="s">
        <v>79</v>
      </c>
      <c r="AW217" s="12" t="s">
        <v>34</v>
      </c>
      <c r="AX217" s="12" t="s">
        <v>70</v>
      </c>
      <c r="AY217" s="233" t="s">
        <v>159</v>
      </c>
    </row>
    <row r="218" s="13" customFormat="1">
      <c r="B218" s="240"/>
      <c r="D218" s="232" t="s">
        <v>249</v>
      </c>
      <c r="E218" s="241" t="s">
        <v>5</v>
      </c>
      <c r="F218" s="242" t="s">
        <v>251</v>
      </c>
      <c r="H218" s="243">
        <v>127</v>
      </c>
      <c r="I218" s="244"/>
      <c r="L218" s="240"/>
      <c r="M218" s="245"/>
      <c r="N218" s="246"/>
      <c r="O218" s="246"/>
      <c r="P218" s="246"/>
      <c r="Q218" s="246"/>
      <c r="R218" s="246"/>
      <c r="S218" s="246"/>
      <c r="T218" s="247"/>
      <c r="AT218" s="241" t="s">
        <v>249</v>
      </c>
      <c r="AU218" s="241" t="s">
        <v>79</v>
      </c>
      <c r="AV218" s="13" t="s">
        <v>175</v>
      </c>
      <c r="AW218" s="13" t="s">
        <v>34</v>
      </c>
      <c r="AX218" s="13" t="s">
        <v>77</v>
      </c>
      <c r="AY218" s="241" t="s">
        <v>159</v>
      </c>
    </row>
    <row r="219" s="1" customFormat="1" ht="25.5" customHeight="1">
      <c r="B219" s="213"/>
      <c r="C219" s="214" t="s">
        <v>408</v>
      </c>
      <c r="D219" s="214" t="s">
        <v>162</v>
      </c>
      <c r="E219" s="215" t="s">
        <v>768</v>
      </c>
      <c r="F219" s="216" t="s">
        <v>769</v>
      </c>
      <c r="G219" s="217" t="s">
        <v>289</v>
      </c>
      <c r="H219" s="218">
        <v>14</v>
      </c>
      <c r="I219" s="219"/>
      <c r="J219" s="220">
        <f>ROUND(I219*H219,2)</f>
        <v>0</v>
      </c>
      <c r="K219" s="216" t="s">
        <v>166</v>
      </c>
      <c r="L219" s="47"/>
      <c r="M219" s="221" t="s">
        <v>5</v>
      </c>
      <c r="N219" s="222" t="s">
        <v>41</v>
      </c>
      <c r="O219" s="48"/>
      <c r="P219" s="223">
        <f>O219*H219</f>
        <v>0</v>
      </c>
      <c r="Q219" s="223">
        <v>0.32400000000000001</v>
      </c>
      <c r="R219" s="223">
        <f>Q219*H219</f>
        <v>4.5360000000000005</v>
      </c>
      <c r="S219" s="223">
        <v>0</v>
      </c>
      <c r="T219" s="224">
        <f>S219*H219</f>
        <v>0</v>
      </c>
      <c r="AR219" s="25" t="s">
        <v>175</v>
      </c>
      <c r="AT219" s="25" t="s">
        <v>162</v>
      </c>
      <c r="AU219" s="25" t="s">
        <v>79</v>
      </c>
      <c r="AY219" s="25" t="s">
        <v>159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25" t="s">
        <v>77</v>
      </c>
      <c r="BK219" s="225">
        <f>ROUND(I219*H219,2)</f>
        <v>0</v>
      </c>
      <c r="BL219" s="25" t="s">
        <v>175</v>
      </c>
      <c r="BM219" s="25" t="s">
        <v>1146</v>
      </c>
    </row>
    <row r="220" s="1" customFormat="1" ht="25.5" customHeight="1">
      <c r="B220" s="213"/>
      <c r="C220" s="214" t="s">
        <v>414</v>
      </c>
      <c r="D220" s="214" t="s">
        <v>162</v>
      </c>
      <c r="E220" s="215" t="s">
        <v>371</v>
      </c>
      <c r="F220" s="216" t="s">
        <v>372</v>
      </c>
      <c r="G220" s="217" t="s">
        <v>289</v>
      </c>
      <c r="H220" s="218">
        <v>127</v>
      </c>
      <c r="I220" s="219"/>
      <c r="J220" s="220">
        <f>ROUND(I220*H220,2)</f>
        <v>0</v>
      </c>
      <c r="K220" s="216" t="s">
        <v>166</v>
      </c>
      <c r="L220" s="47"/>
      <c r="M220" s="221" t="s">
        <v>5</v>
      </c>
      <c r="N220" s="222" t="s">
        <v>41</v>
      </c>
      <c r="O220" s="48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AR220" s="25" t="s">
        <v>175</v>
      </c>
      <c r="AT220" s="25" t="s">
        <v>162</v>
      </c>
      <c r="AU220" s="25" t="s">
        <v>79</v>
      </c>
      <c r="AY220" s="25" t="s">
        <v>159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25" t="s">
        <v>77</v>
      </c>
      <c r="BK220" s="225">
        <f>ROUND(I220*H220,2)</f>
        <v>0</v>
      </c>
      <c r="BL220" s="25" t="s">
        <v>175</v>
      </c>
      <c r="BM220" s="25" t="s">
        <v>1147</v>
      </c>
    </row>
    <row r="221" s="14" customFormat="1">
      <c r="B221" s="248"/>
      <c r="D221" s="232" t="s">
        <v>249</v>
      </c>
      <c r="E221" s="249" t="s">
        <v>5</v>
      </c>
      <c r="F221" s="250" t="s">
        <v>1148</v>
      </c>
      <c r="H221" s="249" t="s">
        <v>5</v>
      </c>
      <c r="I221" s="251"/>
      <c r="L221" s="248"/>
      <c r="M221" s="252"/>
      <c r="N221" s="253"/>
      <c r="O221" s="253"/>
      <c r="P221" s="253"/>
      <c r="Q221" s="253"/>
      <c r="R221" s="253"/>
      <c r="S221" s="253"/>
      <c r="T221" s="254"/>
      <c r="AT221" s="249" t="s">
        <v>249</v>
      </c>
      <c r="AU221" s="249" t="s">
        <v>79</v>
      </c>
      <c r="AV221" s="14" t="s">
        <v>77</v>
      </c>
      <c r="AW221" s="14" t="s">
        <v>34</v>
      </c>
      <c r="AX221" s="14" t="s">
        <v>70</v>
      </c>
      <c r="AY221" s="249" t="s">
        <v>159</v>
      </c>
    </row>
    <row r="222" s="12" customFormat="1">
      <c r="B222" s="231"/>
      <c r="D222" s="232" t="s">
        <v>249</v>
      </c>
      <c r="E222" s="233" t="s">
        <v>5</v>
      </c>
      <c r="F222" s="234" t="s">
        <v>1145</v>
      </c>
      <c r="H222" s="235">
        <v>127</v>
      </c>
      <c r="I222" s="236"/>
      <c r="L222" s="231"/>
      <c r="M222" s="237"/>
      <c r="N222" s="238"/>
      <c r="O222" s="238"/>
      <c r="P222" s="238"/>
      <c r="Q222" s="238"/>
      <c r="R222" s="238"/>
      <c r="S222" s="238"/>
      <c r="T222" s="239"/>
      <c r="AT222" s="233" t="s">
        <v>249</v>
      </c>
      <c r="AU222" s="233" t="s">
        <v>79</v>
      </c>
      <c r="AV222" s="12" t="s">
        <v>79</v>
      </c>
      <c r="AW222" s="12" t="s">
        <v>34</v>
      </c>
      <c r="AX222" s="12" t="s">
        <v>70</v>
      </c>
      <c r="AY222" s="233" t="s">
        <v>159</v>
      </c>
    </row>
    <row r="223" s="13" customFormat="1">
      <c r="B223" s="240"/>
      <c r="D223" s="232" t="s">
        <v>249</v>
      </c>
      <c r="E223" s="241" t="s">
        <v>5</v>
      </c>
      <c r="F223" s="242" t="s">
        <v>251</v>
      </c>
      <c r="H223" s="243">
        <v>127</v>
      </c>
      <c r="I223" s="244"/>
      <c r="L223" s="240"/>
      <c r="M223" s="245"/>
      <c r="N223" s="246"/>
      <c r="O223" s="246"/>
      <c r="P223" s="246"/>
      <c r="Q223" s="246"/>
      <c r="R223" s="246"/>
      <c r="S223" s="246"/>
      <c r="T223" s="247"/>
      <c r="AT223" s="241" t="s">
        <v>249</v>
      </c>
      <c r="AU223" s="241" t="s">
        <v>79</v>
      </c>
      <c r="AV223" s="13" t="s">
        <v>175</v>
      </c>
      <c r="AW223" s="13" t="s">
        <v>34</v>
      </c>
      <c r="AX223" s="13" t="s">
        <v>77</v>
      </c>
      <c r="AY223" s="241" t="s">
        <v>159</v>
      </c>
    </row>
    <row r="224" s="1" customFormat="1" ht="38.25" customHeight="1">
      <c r="B224" s="213"/>
      <c r="C224" s="214" t="s">
        <v>422</v>
      </c>
      <c r="D224" s="214" t="s">
        <v>162</v>
      </c>
      <c r="E224" s="215" t="s">
        <v>776</v>
      </c>
      <c r="F224" s="216" t="s">
        <v>777</v>
      </c>
      <c r="G224" s="217" t="s">
        <v>289</v>
      </c>
      <c r="H224" s="218">
        <v>114</v>
      </c>
      <c r="I224" s="219"/>
      <c r="J224" s="220">
        <f>ROUND(I224*H224,2)</f>
        <v>0</v>
      </c>
      <c r="K224" s="216" t="s">
        <v>166</v>
      </c>
      <c r="L224" s="47"/>
      <c r="M224" s="221" t="s">
        <v>5</v>
      </c>
      <c r="N224" s="222" t="s">
        <v>41</v>
      </c>
      <c r="O224" s="48"/>
      <c r="P224" s="223">
        <f>O224*H224</f>
        <v>0</v>
      </c>
      <c r="Q224" s="223">
        <v>0</v>
      </c>
      <c r="R224" s="223">
        <f>Q224*H224</f>
        <v>0</v>
      </c>
      <c r="S224" s="223">
        <v>0</v>
      </c>
      <c r="T224" s="224">
        <f>S224*H224</f>
        <v>0</v>
      </c>
      <c r="AR224" s="25" t="s">
        <v>175</v>
      </c>
      <c r="AT224" s="25" t="s">
        <v>162</v>
      </c>
      <c r="AU224" s="25" t="s">
        <v>79</v>
      </c>
      <c r="AY224" s="25" t="s">
        <v>159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25" t="s">
        <v>77</v>
      </c>
      <c r="BK224" s="225">
        <f>ROUND(I224*H224,2)</f>
        <v>0</v>
      </c>
      <c r="BL224" s="25" t="s">
        <v>175</v>
      </c>
      <c r="BM224" s="25" t="s">
        <v>1149</v>
      </c>
    </row>
    <row r="225" s="14" customFormat="1">
      <c r="B225" s="248"/>
      <c r="D225" s="232" t="s">
        <v>249</v>
      </c>
      <c r="E225" s="249" t="s">
        <v>5</v>
      </c>
      <c r="F225" s="250" t="s">
        <v>779</v>
      </c>
      <c r="H225" s="249" t="s">
        <v>5</v>
      </c>
      <c r="I225" s="251"/>
      <c r="L225" s="248"/>
      <c r="M225" s="252"/>
      <c r="N225" s="253"/>
      <c r="O225" s="253"/>
      <c r="P225" s="253"/>
      <c r="Q225" s="253"/>
      <c r="R225" s="253"/>
      <c r="S225" s="253"/>
      <c r="T225" s="254"/>
      <c r="AT225" s="249" t="s">
        <v>249</v>
      </c>
      <c r="AU225" s="249" t="s">
        <v>79</v>
      </c>
      <c r="AV225" s="14" t="s">
        <v>77</v>
      </c>
      <c r="AW225" s="14" t="s">
        <v>34</v>
      </c>
      <c r="AX225" s="14" t="s">
        <v>70</v>
      </c>
      <c r="AY225" s="249" t="s">
        <v>159</v>
      </c>
    </row>
    <row r="226" s="12" customFormat="1">
      <c r="B226" s="231"/>
      <c r="D226" s="232" t="s">
        <v>249</v>
      </c>
      <c r="E226" s="233" t="s">
        <v>5</v>
      </c>
      <c r="F226" s="234" t="s">
        <v>1150</v>
      </c>
      <c r="H226" s="235">
        <v>114</v>
      </c>
      <c r="I226" s="236"/>
      <c r="L226" s="231"/>
      <c r="M226" s="237"/>
      <c r="N226" s="238"/>
      <c r="O226" s="238"/>
      <c r="P226" s="238"/>
      <c r="Q226" s="238"/>
      <c r="R226" s="238"/>
      <c r="S226" s="238"/>
      <c r="T226" s="239"/>
      <c r="AT226" s="233" t="s">
        <v>249</v>
      </c>
      <c r="AU226" s="233" t="s">
        <v>79</v>
      </c>
      <c r="AV226" s="12" t="s">
        <v>79</v>
      </c>
      <c r="AW226" s="12" t="s">
        <v>34</v>
      </c>
      <c r="AX226" s="12" t="s">
        <v>70</v>
      </c>
      <c r="AY226" s="233" t="s">
        <v>159</v>
      </c>
    </row>
    <row r="227" s="13" customFormat="1">
      <c r="B227" s="240"/>
      <c r="D227" s="232" t="s">
        <v>249</v>
      </c>
      <c r="E227" s="241" t="s">
        <v>5</v>
      </c>
      <c r="F227" s="242" t="s">
        <v>251</v>
      </c>
      <c r="H227" s="243">
        <v>114</v>
      </c>
      <c r="I227" s="244"/>
      <c r="L227" s="240"/>
      <c r="M227" s="245"/>
      <c r="N227" s="246"/>
      <c r="O227" s="246"/>
      <c r="P227" s="246"/>
      <c r="Q227" s="246"/>
      <c r="R227" s="246"/>
      <c r="S227" s="246"/>
      <c r="T227" s="247"/>
      <c r="AT227" s="241" t="s">
        <v>249</v>
      </c>
      <c r="AU227" s="241" t="s">
        <v>79</v>
      </c>
      <c r="AV227" s="13" t="s">
        <v>175</v>
      </c>
      <c r="AW227" s="13" t="s">
        <v>34</v>
      </c>
      <c r="AX227" s="13" t="s">
        <v>77</v>
      </c>
      <c r="AY227" s="241" t="s">
        <v>159</v>
      </c>
    </row>
    <row r="228" s="1" customFormat="1" ht="51" customHeight="1">
      <c r="B228" s="213"/>
      <c r="C228" s="214" t="s">
        <v>426</v>
      </c>
      <c r="D228" s="214" t="s">
        <v>162</v>
      </c>
      <c r="E228" s="215" t="s">
        <v>803</v>
      </c>
      <c r="F228" s="216" t="s">
        <v>804</v>
      </c>
      <c r="G228" s="217" t="s">
        <v>289</v>
      </c>
      <c r="H228" s="218">
        <v>6</v>
      </c>
      <c r="I228" s="219"/>
      <c r="J228" s="220">
        <f>ROUND(I228*H228,2)</f>
        <v>0</v>
      </c>
      <c r="K228" s="216" t="s">
        <v>166</v>
      </c>
      <c r="L228" s="47"/>
      <c r="M228" s="221" t="s">
        <v>5</v>
      </c>
      <c r="N228" s="222" t="s">
        <v>41</v>
      </c>
      <c r="O228" s="48"/>
      <c r="P228" s="223">
        <f>O228*H228</f>
        <v>0</v>
      </c>
      <c r="Q228" s="223">
        <v>0.084250000000000005</v>
      </c>
      <c r="R228" s="223">
        <f>Q228*H228</f>
        <v>0.50550000000000006</v>
      </c>
      <c r="S228" s="223">
        <v>0</v>
      </c>
      <c r="T228" s="224">
        <f>S228*H228</f>
        <v>0</v>
      </c>
      <c r="AR228" s="25" t="s">
        <v>175</v>
      </c>
      <c r="AT228" s="25" t="s">
        <v>162</v>
      </c>
      <c r="AU228" s="25" t="s">
        <v>79</v>
      </c>
      <c r="AY228" s="25" t="s">
        <v>159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25" t="s">
        <v>77</v>
      </c>
      <c r="BK228" s="225">
        <f>ROUND(I228*H228,2)</f>
        <v>0</v>
      </c>
      <c r="BL228" s="25" t="s">
        <v>175</v>
      </c>
      <c r="BM228" s="25" t="s">
        <v>1151</v>
      </c>
    </row>
    <row r="229" s="1" customFormat="1" ht="16.5" customHeight="1">
      <c r="B229" s="213"/>
      <c r="C229" s="255" t="s">
        <v>298</v>
      </c>
      <c r="D229" s="255" t="s">
        <v>395</v>
      </c>
      <c r="E229" s="256" t="s">
        <v>808</v>
      </c>
      <c r="F229" s="257" t="s">
        <v>809</v>
      </c>
      <c r="G229" s="258" t="s">
        <v>289</v>
      </c>
      <c r="H229" s="259">
        <v>6.1200000000000001</v>
      </c>
      <c r="I229" s="260"/>
      <c r="J229" s="261">
        <f>ROUND(I229*H229,2)</f>
        <v>0</v>
      </c>
      <c r="K229" s="257" t="s">
        <v>166</v>
      </c>
      <c r="L229" s="262"/>
      <c r="M229" s="263" t="s">
        <v>5</v>
      </c>
      <c r="N229" s="264" t="s">
        <v>41</v>
      </c>
      <c r="O229" s="48"/>
      <c r="P229" s="223">
        <f>O229*H229</f>
        <v>0</v>
      </c>
      <c r="Q229" s="223">
        <v>0.13</v>
      </c>
      <c r="R229" s="223">
        <f>Q229*H229</f>
        <v>0.79560000000000008</v>
      </c>
      <c r="S229" s="223">
        <v>0</v>
      </c>
      <c r="T229" s="224">
        <f>S229*H229</f>
        <v>0</v>
      </c>
      <c r="AR229" s="25" t="s">
        <v>194</v>
      </c>
      <c r="AT229" s="25" t="s">
        <v>395</v>
      </c>
      <c r="AU229" s="25" t="s">
        <v>79</v>
      </c>
      <c r="AY229" s="25" t="s">
        <v>159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25" t="s">
        <v>77</v>
      </c>
      <c r="BK229" s="225">
        <f>ROUND(I229*H229,2)</f>
        <v>0</v>
      </c>
      <c r="BL229" s="25" t="s">
        <v>175</v>
      </c>
      <c r="BM229" s="25" t="s">
        <v>1152</v>
      </c>
    </row>
    <row r="230" s="1" customFormat="1">
      <c r="B230" s="47"/>
      <c r="D230" s="232" t="s">
        <v>636</v>
      </c>
      <c r="F230" s="268" t="s">
        <v>811</v>
      </c>
      <c r="I230" s="187"/>
      <c r="L230" s="47"/>
      <c r="M230" s="269"/>
      <c r="N230" s="48"/>
      <c r="O230" s="48"/>
      <c r="P230" s="48"/>
      <c r="Q230" s="48"/>
      <c r="R230" s="48"/>
      <c r="S230" s="48"/>
      <c r="T230" s="86"/>
      <c r="AT230" s="25" t="s">
        <v>636</v>
      </c>
      <c r="AU230" s="25" t="s">
        <v>79</v>
      </c>
    </row>
    <row r="231" s="12" customFormat="1">
      <c r="B231" s="231"/>
      <c r="D231" s="232" t="s">
        <v>249</v>
      </c>
      <c r="E231" s="233" t="s">
        <v>5</v>
      </c>
      <c r="F231" s="234" t="s">
        <v>1153</v>
      </c>
      <c r="H231" s="235">
        <v>6.1200000000000001</v>
      </c>
      <c r="I231" s="236"/>
      <c r="L231" s="231"/>
      <c r="M231" s="237"/>
      <c r="N231" s="238"/>
      <c r="O231" s="238"/>
      <c r="P231" s="238"/>
      <c r="Q231" s="238"/>
      <c r="R231" s="238"/>
      <c r="S231" s="238"/>
      <c r="T231" s="239"/>
      <c r="AT231" s="233" t="s">
        <v>249</v>
      </c>
      <c r="AU231" s="233" t="s">
        <v>79</v>
      </c>
      <c r="AV231" s="12" t="s">
        <v>79</v>
      </c>
      <c r="AW231" s="12" t="s">
        <v>34</v>
      </c>
      <c r="AX231" s="12" t="s">
        <v>70</v>
      </c>
      <c r="AY231" s="233" t="s">
        <v>159</v>
      </c>
    </row>
    <row r="232" s="13" customFormat="1">
      <c r="B232" s="240"/>
      <c r="D232" s="232" t="s">
        <v>249</v>
      </c>
      <c r="E232" s="241" t="s">
        <v>5</v>
      </c>
      <c r="F232" s="242" t="s">
        <v>251</v>
      </c>
      <c r="H232" s="243">
        <v>6.1200000000000001</v>
      </c>
      <c r="I232" s="244"/>
      <c r="L232" s="240"/>
      <c r="M232" s="245"/>
      <c r="N232" s="246"/>
      <c r="O232" s="246"/>
      <c r="P232" s="246"/>
      <c r="Q232" s="246"/>
      <c r="R232" s="246"/>
      <c r="S232" s="246"/>
      <c r="T232" s="247"/>
      <c r="AT232" s="241" t="s">
        <v>249</v>
      </c>
      <c r="AU232" s="241" t="s">
        <v>79</v>
      </c>
      <c r="AV232" s="13" t="s">
        <v>175</v>
      </c>
      <c r="AW232" s="13" t="s">
        <v>34</v>
      </c>
      <c r="AX232" s="13" t="s">
        <v>77</v>
      </c>
      <c r="AY232" s="241" t="s">
        <v>159</v>
      </c>
    </row>
    <row r="233" s="11" customFormat="1" ht="29.88" customHeight="1">
      <c r="B233" s="200"/>
      <c r="D233" s="201" t="s">
        <v>69</v>
      </c>
      <c r="E233" s="211" t="s">
        <v>194</v>
      </c>
      <c r="F233" s="211" t="s">
        <v>393</v>
      </c>
      <c r="I233" s="203"/>
      <c r="J233" s="212">
        <f>BK233</f>
        <v>0</v>
      </c>
      <c r="L233" s="200"/>
      <c r="M233" s="205"/>
      <c r="N233" s="206"/>
      <c r="O233" s="206"/>
      <c r="P233" s="207">
        <f>SUM(P234:P246)</f>
        <v>0</v>
      </c>
      <c r="Q233" s="206"/>
      <c r="R233" s="207">
        <f>SUM(R234:R246)</f>
        <v>3.9900890000000002</v>
      </c>
      <c r="S233" s="206"/>
      <c r="T233" s="208">
        <f>SUM(T234:T246)</f>
        <v>0</v>
      </c>
      <c r="AR233" s="201" t="s">
        <v>77</v>
      </c>
      <c r="AT233" s="209" t="s">
        <v>69</v>
      </c>
      <c r="AU233" s="209" t="s">
        <v>77</v>
      </c>
      <c r="AY233" s="201" t="s">
        <v>159</v>
      </c>
      <c r="BK233" s="210">
        <f>SUM(BK234:BK246)</f>
        <v>0</v>
      </c>
    </row>
    <row r="234" s="1" customFormat="1" ht="25.5" customHeight="1">
      <c r="B234" s="213"/>
      <c r="C234" s="255" t="s">
        <v>435</v>
      </c>
      <c r="D234" s="255" t="s">
        <v>395</v>
      </c>
      <c r="E234" s="256" t="s">
        <v>396</v>
      </c>
      <c r="F234" s="257" t="s">
        <v>397</v>
      </c>
      <c r="G234" s="258" t="s">
        <v>398</v>
      </c>
      <c r="H234" s="259">
        <v>1.8360000000000001</v>
      </c>
      <c r="I234" s="260"/>
      <c r="J234" s="261">
        <f>ROUND(I234*H234,2)</f>
        <v>0</v>
      </c>
      <c r="K234" s="257" t="s">
        <v>166</v>
      </c>
      <c r="L234" s="262"/>
      <c r="M234" s="263" t="s">
        <v>5</v>
      </c>
      <c r="N234" s="264" t="s">
        <v>41</v>
      </c>
      <c r="O234" s="48"/>
      <c r="P234" s="223">
        <f>O234*H234</f>
        <v>0</v>
      </c>
      <c r="Q234" s="223">
        <v>0.749</v>
      </c>
      <c r="R234" s="223">
        <f>Q234*H234</f>
        <v>1.3751640000000001</v>
      </c>
      <c r="S234" s="223">
        <v>0</v>
      </c>
      <c r="T234" s="224">
        <f>S234*H234</f>
        <v>0</v>
      </c>
      <c r="AR234" s="25" t="s">
        <v>194</v>
      </c>
      <c r="AT234" s="25" t="s">
        <v>395</v>
      </c>
      <c r="AU234" s="25" t="s">
        <v>79</v>
      </c>
      <c r="AY234" s="25" t="s">
        <v>159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25" t="s">
        <v>77</v>
      </c>
      <c r="BK234" s="225">
        <f>ROUND(I234*H234,2)</f>
        <v>0</v>
      </c>
      <c r="BL234" s="25" t="s">
        <v>175</v>
      </c>
      <c r="BM234" s="25" t="s">
        <v>1154</v>
      </c>
    </row>
    <row r="235" s="14" customFormat="1">
      <c r="B235" s="248"/>
      <c r="D235" s="232" t="s">
        <v>249</v>
      </c>
      <c r="E235" s="249" t="s">
        <v>5</v>
      </c>
      <c r="F235" s="250" t="s">
        <v>1155</v>
      </c>
      <c r="H235" s="249" t="s">
        <v>5</v>
      </c>
      <c r="I235" s="251"/>
      <c r="L235" s="248"/>
      <c r="M235" s="252"/>
      <c r="N235" s="253"/>
      <c r="O235" s="253"/>
      <c r="P235" s="253"/>
      <c r="Q235" s="253"/>
      <c r="R235" s="253"/>
      <c r="S235" s="253"/>
      <c r="T235" s="254"/>
      <c r="AT235" s="249" t="s">
        <v>249</v>
      </c>
      <c r="AU235" s="249" t="s">
        <v>79</v>
      </c>
      <c r="AV235" s="14" t="s">
        <v>77</v>
      </c>
      <c r="AW235" s="14" t="s">
        <v>34</v>
      </c>
      <c r="AX235" s="14" t="s">
        <v>70</v>
      </c>
      <c r="AY235" s="249" t="s">
        <v>159</v>
      </c>
    </row>
    <row r="236" s="12" customFormat="1">
      <c r="B236" s="231"/>
      <c r="D236" s="232" t="s">
        <v>249</v>
      </c>
      <c r="E236" s="233" t="s">
        <v>5</v>
      </c>
      <c r="F236" s="234" t="s">
        <v>1156</v>
      </c>
      <c r="H236" s="235">
        <v>1.8360000000000001</v>
      </c>
      <c r="I236" s="236"/>
      <c r="L236" s="231"/>
      <c r="M236" s="237"/>
      <c r="N236" s="238"/>
      <c r="O236" s="238"/>
      <c r="P236" s="238"/>
      <c r="Q236" s="238"/>
      <c r="R236" s="238"/>
      <c r="S236" s="238"/>
      <c r="T236" s="239"/>
      <c r="AT236" s="233" t="s">
        <v>249</v>
      </c>
      <c r="AU236" s="233" t="s">
        <v>79</v>
      </c>
      <c r="AV236" s="12" t="s">
        <v>79</v>
      </c>
      <c r="AW236" s="12" t="s">
        <v>34</v>
      </c>
      <c r="AX236" s="12" t="s">
        <v>70</v>
      </c>
      <c r="AY236" s="233" t="s">
        <v>159</v>
      </c>
    </row>
    <row r="237" s="13" customFormat="1">
      <c r="B237" s="240"/>
      <c r="D237" s="232" t="s">
        <v>249</v>
      </c>
      <c r="E237" s="241" t="s">
        <v>5</v>
      </c>
      <c r="F237" s="242" t="s">
        <v>251</v>
      </c>
      <c r="H237" s="243">
        <v>1.8360000000000001</v>
      </c>
      <c r="I237" s="244"/>
      <c r="L237" s="240"/>
      <c r="M237" s="245"/>
      <c r="N237" s="246"/>
      <c r="O237" s="246"/>
      <c r="P237" s="246"/>
      <c r="Q237" s="246"/>
      <c r="R237" s="246"/>
      <c r="S237" s="246"/>
      <c r="T237" s="247"/>
      <c r="AT237" s="241" t="s">
        <v>249</v>
      </c>
      <c r="AU237" s="241" t="s">
        <v>79</v>
      </c>
      <c r="AV237" s="13" t="s">
        <v>175</v>
      </c>
      <c r="AW237" s="13" t="s">
        <v>34</v>
      </c>
      <c r="AX237" s="13" t="s">
        <v>77</v>
      </c>
      <c r="AY237" s="241" t="s">
        <v>159</v>
      </c>
    </row>
    <row r="238" s="1" customFormat="1" ht="25.5" customHeight="1">
      <c r="B238" s="213"/>
      <c r="C238" s="214" t="s">
        <v>439</v>
      </c>
      <c r="D238" s="214" t="s">
        <v>162</v>
      </c>
      <c r="E238" s="215" t="s">
        <v>402</v>
      </c>
      <c r="F238" s="216" t="s">
        <v>1157</v>
      </c>
      <c r="G238" s="217" t="s">
        <v>404</v>
      </c>
      <c r="H238" s="218">
        <v>4.5</v>
      </c>
      <c r="I238" s="219"/>
      <c r="J238" s="220">
        <f>ROUND(I238*H238,2)</f>
        <v>0</v>
      </c>
      <c r="K238" s="216" t="s">
        <v>166</v>
      </c>
      <c r="L238" s="47"/>
      <c r="M238" s="221" t="s">
        <v>5</v>
      </c>
      <c r="N238" s="222" t="s">
        <v>41</v>
      </c>
      <c r="O238" s="48"/>
      <c r="P238" s="223">
        <f>O238*H238</f>
        <v>0</v>
      </c>
      <c r="Q238" s="223">
        <v>1.0000000000000001E-05</v>
      </c>
      <c r="R238" s="223">
        <f>Q238*H238</f>
        <v>4.5000000000000003E-05</v>
      </c>
      <c r="S238" s="223">
        <v>0</v>
      </c>
      <c r="T238" s="224">
        <f>S238*H238</f>
        <v>0</v>
      </c>
      <c r="AR238" s="25" t="s">
        <v>175</v>
      </c>
      <c r="AT238" s="25" t="s">
        <v>162</v>
      </c>
      <c r="AU238" s="25" t="s">
        <v>79</v>
      </c>
      <c r="AY238" s="25" t="s">
        <v>159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25" t="s">
        <v>77</v>
      </c>
      <c r="BK238" s="225">
        <f>ROUND(I238*H238,2)</f>
        <v>0</v>
      </c>
      <c r="BL238" s="25" t="s">
        <v>175</v>
      </c>
      <c r="BM238" s="25" t="s">
        <v>1158</v>
      </c>
    </row>
    <row r="239" s="14" customFormat="1">
      <c r="B239" s="248"/>
      <c r="D239" s="232" t="s">
        <v>249</v>
      </c>
      <c r="E239" s="249" t="s">
        <v>5</v>
      </c>
      <c r="F239" s="250" t="s">
        <v>1159</v>
      </c>
      <c r="H239" s="249" t="s">
        <v>5</v>
      </c>
      <c r="I239" s="251"/>
      <c r="L239" s="248"/>
      <c r="M239" s="252"/>
      <c r="N239" s="253"/>
      <c r="O239" s="253"/>
      <c r="P239" s="253"/>
      <c r="Q239" s="253"/>
      <c r="R239" s="253"/>
      <c r="S239" s="253"/>
      <c r="T239" s="254"/>
      <c r="AT239" s="249" t="s">
        <v>249</v>
      </c>
      <c r="AU239" s="249" t="s">
        <v>79</v>
      </c>
      <c r="AV239" s="14" t="s">
        <v>77</v>
      </c>
      <c r="AW239" s="14" t="s">
        <v>34</v>
      </c>
      <c r="AX239" s="14" t="s">
        <v>70</v>
      </c>
      <c r="AY239" s="249" t="s">
        <v>159</v>
      </c>
    </row>
    <row r="240" s="12" customFormat="1">
      <c r="B240" s="231"/>
      <c r="D240" s="232" t="s">
        <v>249</v>
      </c>
      <c r="E240" s="233" t="s">
        <v>5</v>
      </c>
      <c r="F240" s="234" t="s">
        <v>1160</v>
      </c>
      <c r="H240" s="235">
        <v>4.5</v>
      </c>
      <c r="I240" s="236"/>
      <c r="L240" s="231"/>
      <c r="M240" s="237"/>
      <c r="N240" s="238"/>
      <c r="O240" s="238"/>
      <c r="P240" s="238"/>
      <c r="Q240" s="238"/>
      <c r="R240" s="238"/>
      <c r="S240" s="238"/>
      <c r="T240" s="239"/>
      <c r="AT240" s="233" t="s">
        <v>249</v>
      </c>
      <c r="AU240" s="233" t="s">
        <v>79</v>
      </c>
      <c r="AV240" s="12" t="s">
        <v>79</v>
      </c>
      <c r="AW240" s="12" t="s">
        <v>34</v>
      </c>
      <c r="AX240" s="12" t="s">
        <v>70</v>
      </c>
      <c r="AY240" s="233" t="s">
        <v>159</v>
      </c>
    </row>
    <row r="241" s="13" customFormat="1">
      <c r="B241" s="240"/>
      <c r="D241" s="232" t="s">
        <v>249</v>
      </c>
      <c r="E241" s="241" t="s">
        <v>5</v>
      </c>
      <c r="F241" s="242" t="s">
        <v>251</v>
      </c>
      <c r="H241" s="243">
        <v>4.5</v>
      </c>
      <c r="I241" s="244"/>
      <c r="L241" s="240"/>
      <c r="M241" s="245"/>
      <c r="N241" s="246"/>
      <c r="O241" s="246"/>
      <c r="P241" s="246"/>
      <c r="Q241" s="246"/>
      <c r="R241" s="246"/>
      <c r="S241" s="246"/>
      <c r="T241" s="247"/>
      <c r="AT241" s="241" t="s">
        <v>249</v>
      </c>
      <c r="AU241" s="241" t="s">
        <v>79</v>
      </c>
      <c r="AV241" s="13" t="s">
        <v>175</v>
      </c>
      <c r="AW241" s="13" t="s">
        <v>34</v>
      </c>
      <c r="AX241" s="13" t="s">
        <v>77</v>
      </c>
      <c r="AY241" s="241" t="s">
        <v>159</v>
      </c>
    </row>
    <row r="242" s="1" customFormat="1" ht="25.5" customHeight="1">
      <c r="B242" s="213"/>
      <c r="C242" s="214" t="s">
        <v>444</v>
      </c>
      <c r="D242" s="214" t="s">
        <v>162</v>
      </c>
      <c r="E242" s="215" t="s">
        <v>1161</v>
      </c>
      <c r="F242" s="216" t="s">
        <v>1162</v>
      </c>
      <c r="G242" s="217" t="s">
        <v>398</v>
      </c>
      <c r="H242" s="218">
        <v>1</v>
      </c>
      <c r="I242" s="219"/>
      <c r="J242" s="220">
        <f>ROUND(I242*H242,2)</f>
        <v>0</v>
      </c>
      <c r="K242" s="216" t="s">
        <v>5</v>
      </c>
      <c r="L242" s="47"/>
      <c r="M242" s="221" t="s">
        <v>5</v>
      </c>
      <c r="N242" s="222" t="s">
        <v>41</v>
      </c>
      <c r="O242" s="48"/>
      <c r="P242" s="223">
        <f>O242*H242</f>
        <v>0</v>
      </c>
      <c r="Q242" s="223">
        <v>2.6148799999999999</v>
      </c>
      <c r="R242" s="223">
        <f>Q242*H242</f>
        <v>2.6148799999999999</v>
      </c>
      <c r="S242" s="223">
        <v>0</v>
      </c>
      <c r="T242" s="224">
        <f>S242*H242</f>
        <v>0</v>
      </c>
      <c r="AR242" s="25" t="s">
        <v>175</v>
      </c>
      <c r="AT242" s="25" t="s">
        <v>162</v>
      </c>
      <c r="AU242" s="25" t="s">
        <v>79</v>
      </c>
      <c r="AY242" s="25" t="s">
        <v>159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25" t="s">
        <v>77</v>
      </c>
      <c r="BK242" s="225">
        <f>ROUND(I242*H242,2)</f>
        <v>0</v>
      </c>
      <c r="BL242" s="25" t="s">
        <v>175</v>
      </c>
      <c r="BM242" s="25" t="s">
        <v>1163</v>
      </c>
    </row>
    <row r="243" s="1" customFormat="1" ht="25.5" customHeight="1">
      <c r="B243" s="213"/>
      <c r="C243" s="214" t="s">
        <v>448</v>
      </c>
      <c r="D243" s="214" t="s">
        <v>162</v>
      </c>
      <c r="E243" s="215" t="s">
        <v>409</v>
      </c>
      <c r="F243" s="216" t="s">
        <v>410</v>
      </c>
      <c r="G243" s="217" t="s">
        <v>247</v>
      </c>
      <c r="H243" s="218">
        <v>1.6200000000000001</v>
      </c>
      <c r="I243" s="219"/>
      <c r="J243" s="220">
        <f>ROUND(I243*H243,2)</f>
        <v>0</v>
      </c>
      <c r="K243" s="216" t="s">
        <v>166</v>
      </c>
      <c r="L243" s="47"/>
      <c r="M243" s="221" t="s">
        <v>5</v>
      </c>
      <c r="N243" s="222" t="s">
        <v>41</v>
      </c>
      <c r="O243" s="48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AR243" s="25" t="s">
        <v>175</v>
      </c>
      <c r="AT243" s="25" t="s">
        <v>162</v>
      </c>
      <c r="AU243" s="25" t="s">
        <v>79</v>
      </c>
      <c r="AY243" s="25" t="s">
        <v>159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25" t="s">
        <v>77</v>
      </c>
      <c r="BK243" s="225">
        <f>ROUND(I243*H243,2)</f>
        <v>0</v>
      </c>
      <c r="BL243" s="25" t="s">
        <v>175</v>
      </c>
      <c r="BM243" s="25" t="s">
        <v>1164</v>
      </c>
    </row>
    <row r="244" s="14" customFormat="1">
      <c r="B244" s="248"/>
      <c r="D244" s="232" t="s">
        <v>249</v>
      </c>
      <c r="E244" s="249" t="s">
        <v>5</v>
      </c>
      <c r="F244" s="250" t="s">
        <v>1165</v>
      </c>
      <c r="H244" s="249" t="s">
        <v>5</v>
      </c>
      <c r="I244" s="251"/>
      <c r="L244" s="248"/>
      <c r="M244" s="252"/>
      <c r="N244" s="253"/>
      <c r="O244" s="253"/>
      <c r="P244" s="253"/>
      <c r="Q244" s="253"/>
      <c r="R244" s="253"/>
      <c r="S244" s="253"/>
      <c r="T244" s="254"/>
      <c r="AT244" s="249" t="s">
        <v>249</v>
      </c>
      <c r="AU244" s="249" t="s">
        <v>79</v>
      </c>
      <c r="AV244" s="14" t="s">
        <v>77</v>
      </c>
      <c r="AW244" s="14" t="s">
        <v>34</v>
      </c>
      <c r="AX244" s="14" t="s">
        <v>70</v>
      </c>
      <c r="AY244" s="249" t="s">
        <v>159</v>
      </c>
    </row>
    <row r="245" s="12" customFormat="1">
      <c r="B245" s="231"/>
      <c r="D245" s="232" t="s">
        <v>249</v>
      </c>
      <c r="E245" s="233" t="s">
        <v>5</v>
      </c>
      <c r="F245" s="234" t="s">
        <v>1166</v>
      </c>
      <c r="H245" s="235">
        <v>1.6200000000000001</v>
      </c>
      <c r="I245" s="236"/>
      <c r="L245" s="231"/>
      <c r="M245" s="237"/>
      <c r="N245" s="238"/>
      <c r="O245" s="238"/>
      <c r="P245" s="238"/>
      <c r="Q245" s="238"/>
      <c r="R245" s="238"/>
      <c r="S245" s="238"/>
      <c r="T245" s="239"/>
      <c r="AT245" s="233" t="s">
        <v>249</v>
      </c>
      <c r="AU245" s="233" t="s">
        <v>79</v>
      </c>
      <c r="AV245" s="12" t="s">
        <v>79</v>
      </c>
      <c r="AW245" s="12" t="s">
        <v>34</v>
      </c>
      <c r="AX245" s="12" t="s">
        <v>70</v>
      </c>
      <c r="AY245" s="233" t="s">
        <v>159</v>
      </c>
    </row>
    <row r="246" s="13" customFormat="1">
      <c r="B246" s="240"/>
      <c r="D246" s="232" t="s">
        <v>249</v>
      </c>
      <c r="E246" s="241" t="s">
        <v>5</v>
      </c>
      <c r="F246" s="242" t="s">
        <v>251</v>
      </c>
      <c r="H246" s="243">
        <v>1.6200000000000001</v>
      </c>
      <c r="I246" s="244"/>
      <c r="L246" s="240"/>
      <c r="M246" s="245"/>
      <c r="N246" s="246"/>
      <c r="O246" s="246"/>
      <c r="P246" s="246"/>
      <c r="Q246" s="246"/>
      <c r="R246" s="246"/>
      <c r="S246" s="246"/>
      <c r="T246" s="247"/>
      <c r="AT246" s="241" t="s">
        <v>249</v>
      </c>
      <c r="AU246" s="241" t="s">
        <v>79</v>
      </c>
      <c r="AV246" s="13" t="s">
        <v>175</v>
      </c>
      <c r="AW246" s="13" t="s">
        <v>34</v>
      </c>
      <c r="AX246" s="13" t="s">
        <v>77</v>
      </c>
      <c r="AY246" s="241" t="s">
        <v>159</v>
      </c>
    </row>
    <row r="247" s="11" customFormat="1" ht="29.88" customHeight="1">
      <c r="B247" s="200"/>
      <c r="D247" s="201" t="s">
        <v>69</v>
      </c>
      <c r="E247" s="211" t="s">
        <v>198</v>
      </c>
      <c r="F247" s="211" t="s">
        <v>413</v>
      </c>
      <c r="I247" s="203"/>
      <c r="J247" s="212">
        <f>BK247</f>
        <v>0</v>
      </c>
      <c r="L247" s="200"/>
      <c r="M247" s="205"/>
      <c r="N247" s="206"/>
      <c r="O247" s="206"/>
      <c r="P247" s="207">
        <f>SUM(P248:P274)</f>
        <v>0</v>
      </c>
      <c r="Q247" s="206"/>
      <c r="R247" s="207">
        <f>SUM(R248:R274)</f>
        <v>15.993048</v>
      </c>
      <c r="S247" s="206"/>
      <c r="T247" s="208">
        <f>SUM(T248:T274)</f>
        <v>0</v>
      </c>
      <c r="AR247" s="201" t="s">
        <v>77</v>
      </c>
      <c r="AT247" s="209" t="s">
        <v>69</v>
      </c>
      <c r="AU247" s="209" t="s">
        <v>77</v>
      </c>
      <c r="AY247" s="201" t="s">
        <v>159</v>
      </c>
      <c r="BK247" s="210">
        <f>SUM(BK248:BK274)</f>
        <v>0</v>
      </c>
    </row>
    <row r="248" s="1" customFormat="1" ht="25.5" customHeight="1">
      <c r="B248" s="213"/>
      <c r="C248" s="214" t="s">
        <v>452</v>
      </c>
      <c r="D248" s="214" t="s">
        <v>162</v>
      </c>
      <c r="E248" s="215" t="s">
        <v>931</v>
      </c>
      <c r="F248" s="216" t="s">
        <v>932</v>
      </c>
      <c r="G248" s="217" t="s">
        <v>404</v>
      </c>
      <c r="H248" s="218">
        <v>34</v>
      </c>
      <c r="I248" s="219"/>
      <c r="J248" s="220">
        <f>ROUND(I248*H248,2)</f>
        <v>0</v>
      </c>
      <c r="K248" s="216" t="s">
        <v>5</v>
      </c>
      <c r="L248" s="47"/>
      <c r="M248" s="221" t="s">
        <v>5</v>
      </c>
      <c r="N248" s="222" t="s">
        <v>41</v>
      </c>
      <c r="O248" s="48"/>
      <c r="P248" s="223">
        <f>O248*H248</f>
        <v>0</v>
      </c>
      <c r="Q248" s="223">
        <v>0.040079999999999998</v>
      </c>
      <c r="R248" s="223">
        <f>Q248*H248</f>
        <v>1.3627199999999999</v>
      </c>
      <c r="S248" s="223">
        <v>0</v>
      </c>
      <c r="T248" s="224">
        <f>S248*H248</f>
        <v>0</v>
      </c>
      <c r="AR248" s="25" t="s">
        <v>175</v>
      </c>
      <c r="AT248" s="25" t="s">
        <v>162</v>
      </c>
      <c r="AU248" s="25" t="s">
        <v>79</v>
      </c>
      <c r="AY248" s="25" t="s">
        <v>159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25" t="s">
        <v>77</v>
      </c>
      <c r="BK248" s="225">
        <f>ROUND(I248*H248,2)</f>
        <v>0</v>
      </c>
      <c r="BL248" s="25" t="s">
        <v>175</v>
      </c>
      <c r="BM248" s="25" t="s">
        <v>1167</v>
      </c>
    </row>
    <row r="249" s="14" customFormat="1">
      <c r="B249" s="248"/>
      <c r="D249" s="232" t="s">
        <v>249</v>
      </c>
      <c r="E249" s="249" t="s">
        <v>5</v>
      </c>
      <c r="F249" s="250" t="s">
        <v>934</v>
      </c>
      <c r="H249" s="249" t="s">
        <v>5</v>
      </c>
      <c r="I249" s="251"/>
      <c r="L249" s="248"/>
      <c r="M249" s="252"/>
      <c r="N249" s="253"/>
      <c r="O249" s="253"/>
      <c r="P249" s="253"/>
      <c r="Q249" s="253"/>
      <c r="R249" s="253"/>
      <c r="S249" s="253"/>
      <c r="T249" s="254"/>
      <c r="AT249" s="249" t="s">
        <v>249</v>
      </c>
      <c r="AU249" s="249" t="s">
        <v>79</v>
      </c>
      <c r="AV249" s="14" t="s">
        <v>77</v>
      </c>
      <c r="AW249" s="14" t="s">
        <v>34</v>
      </c>
      <c r="AX249" s="14" t="s">
        <v>70</v>
      </c>
      <c r="AY249" s="249" t="s">
        <v>159</v>
      </c>
    </row>
    <row r="250" s="12" customFormat="1">
      <c r="B250" s="231"/>
      <c r="D250" s="232" t="s">
        <v>249</v>
      </c>
      <c r="E250" s="233" t="s">
        <v>5</v>
      </c>
      <c r="F250" s="234" t="s">
        <v>439</v>
      </c>
      <c r="H250" s="235">
        <v>34</v>
      </c>
      <c r="I250" s="236"/>
      <c r="L250" s="231"/>
      <c r="M250" s="237"/>
      <c r="N250" s="238"/>
      <c r="O250" s="238"/>
      <c r="P250" s="238"/>
      <c r="Q250" s="238"/>
      <c r="R250" s="238"/>
      <c r="S250" s="238"/>
      <c r="T250" s="239"/>
      <c r="AT250" s="233" t="s">
        <v>249</v>
      </c>
      <c r="AU250" s="233" t="s">
        <v>79</v>
      </c>
      <c r="AV250" s="12" t="s">
        <v>79</v>
      </c>
      <c r="AW250" s="12" t="s">
        <v>34</v>
      </c>
      <c r="AX250" s="12" t="s">
        <v>70</v>
      </c>
      <c r="AY250" s="233" t="s">
        <v>159</v>
      </c>
    </row>
    <row r="251" s="13" customFormat="1">
      <c r="B251" s="240"/>
      <c r="D251" s="232" t="s">
        <v>249</v>
      </c>
      <c r="E251" s="241" t="s">
        <v>5</v>
      </c>
      <c r="F251" s="242" t="s">
        <v>251</v>
      </c>
      <c r="H251" s="243">
        <v>34</v>
      </c>
      <c r="I251" s="244"/>
      <c r="L251" s="240"/>
      <c r="M251" s="245"/>
      <c r="N251" s="246"/>
      <c r="O251" s="246"/>
      <c r="P251" s="246"/>
      <c r="Q251" s="246"/>
      <c r="R251" s="246"/>
      <c r="S251" s="246"/>
      <c r="T251" s="247"/>
      <c r="AT251" s="241" t="s">
        <v>249</v>
      </c>
      <c r="AU251" s="241" t="s">
        <v>79</v>
      </c>
      <c r="AV251" s="13" t="s">
        <v>175</v>
      </c>
      <c r="AW251" s="13" t="s">
        <v>34</v>
      </c>
      <c r="AX251" s="13" t="s">
        <v>77</v>
      </c>
      <c r="AY251" s="241" t="s">
        <v>159</v>
      </c>
    </row>
    <row r="252" s="1" customFormat="1" ht="38.25" customHeight="1">
      <c r="B252" s="213"/>
      <c r="C252" s="214" t="s">
        <v>458</v>
      </c>
      <c r="D252" s="214" t="s">
        <v>162</v>
      </c>
      <c r="E252" s="215" t="s">
        <v>941</v>
      </c>
      <c r="F252" s="216" t="s">
        <v>942</v>
      </c>
      <c r="G252" s="217" t="s">
        <v>404</v>
      </c>
      <c r="H252" s="218">
        <v>54</v>
      </c>
      <c r="I252" s="219"/>
      <c r="J252" s="220">
        <f>ROUND(I252*H252,2)</f>
        <v>0</v>
      </c>
      <c r="K252" s="216" t="s">
        <v>166</v>
      </c>
      <c r="L252" s="47"/>
      <c r="M252" s="221" t="s">
        <v>5</v>
      </c>
      <c r="N252" s="222" t="s">
        <v>41</v>
      </c>
      <c r="O252" s="48"/>
      <c r="P252" s="223">
        <f>O252*H252</f>
        <v>0</v>
      </c>
      <c r="Q252" s="223">
        <v>0.15540000000000001</v>
      </c>
      <c r="R252" s="223">
        <f>Q252*H252</f>
        <v>8.3916000000000004</v>
      </c>
      <c r="S252" s="223">
        <v>0</v>
      </c>
      <c r="T252" s="224">
        <f>S252*H252</f>
        <v>0</v>
      </c>
      <c r="AR252" s="25" t="s">
        <v>175</v>
      </c>
      <c r="AT252" s="25" t="s">
        <v>162</v>
      </c>
      <c r="AU252" s="25" t="s">
        <v>79</v>
      </c>
      <c r="AY252" s="25" t="s">
        <v>159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25" t="s">
        <v>77</v>
      </c>
      <c r="BK252" s="225">
        <f>ROUND(I252*H252,2)</f>
        <v>0</v>
      </c>
      <c r="BL252" s="25" t="s">
        <v>175</v>
      </c>
      <c r="BM252" s="25" t="s">
        <v>1168</v>
      </c>
    </row>
    <row r="253" s="14" customFormat="1">
      <c r="B253" s="248"/>
      <c r="D253" s="232" t="s">
        <v>249</v>
      </c>
      <c r="E253" s="249" t="s">
        <v>5</v>
      </c>
      <c r="F253" s="250" t="s">
        <v>945</v>
      </c>
      <c r="H253" s="249" t="s">
        <v>5</v>
      </c>
      <c r="I253" s="251"/>
      <c r="L253" s="248"/>
      <c r="M253" s="252"/>
      <c r="N253" s="253"/>
      <c r="O253" s="253"/>
      <c r="P253" s="253"/>
      <c r="Q253" s="253"/>
      <c r="R253" s="253"/>
      <c r="S253" s="253"/>
      <c r="T253" s="254"/>
      <c r="AT253" s="249" t="s">
        <v>249</v>
      </c>
      <c r="AU253" s="249" t="s">
        <v>79</v>
      </c>
      <c r="AV253" s="14" t="s">
        <v>77</v>
      </c>
      <c r="AW253" s="14" t="s">
        <v>34</v>
      </c>
      <c r="AX253" s="14" t="s">
        <v>70</v>
      </c>
      <c r="AY253" s="249" t="s">
        <v>159</v>
      </c>
    </row>
    <row r="254" s="12" customFormat="1">
      <c r="B254" s="231"/>
      <c r="D254" s="232" t="s">
        <v>249</v>
      </c>
      <c r="E254" s="233" t="s">
        <v>5</v>
      </c>
      <c r="F254" s="234" t="s">
        <v>93</v>
      </c>
      <c r="H254" s="235">
        <v>3</v>
      </c>
      <c r="I254" s="236"/>
      <c r="L254" s="231"/>
      <c r="M254" s="237"/>
      <c r="N254" s="238"/>
      <c r="O254" s="238"/>
      <c r="P254" s="238"/>
      <c r="Q254" s="238"/>
      <c r="R254" s="238"/>
      <c r="S254" s="238"/>
      <c r="T254" s="239"/>
      <c r="AT254" s="233" t="s">
        <v>249</v>
      </c>
      <c r="AU254" s="233" t="s">
        <v>79</v>
      </c>
      <c r="AV254" s="12" t="s">
        <v>79</v>
      </c>
      <c r="AW254" s="12" t="s">
        <v>34</v>
      </c>
      <c r="AX254" s="12" t="s">
        <v>70</v>
      </c>
      <c r="AY254" s="233" t="s">
        <v>159</v>
      </c>
    </row>
    <row r="255" s="14" customFormat="1">
      <c r="B255" s="248"/>
      <c r="D255" s="232" t="s">
        <v>249</v>
      </c>
      <c r="E255" s="249" t="s">
        <v>5</v>
      </c>
      <c r="F255" s="250" t="s">
        <v>1169</v>
      </c>
      <c r="H255" s="249" t="s">
        <v>5</v>
      </c>
      <c r="I255" s="251"/>
      <c r="L255" s="248"/>
      <c r="M255" s="252"/>
      <c r="N255" s="253"/>
      <c r="O255" s="253"/>
      <c r="P255" s="253"/>
      <c r="Q255" s="253"/>
      <c r="R255" s="253"/>
      <c r="S255" s="253"/>
      <c r="T255" s="254"/>
      <c r="AT255" s="249" t="s">
        <v>249</v>
      </c>
      <c r="AU255" s="249" t="s">
        <v>79</v>
      </c>
      <c r="AV255" s="14" t="s">
        <v>77</v>
      </c>
      <c r="AW255" s="14" t="s">
        <v>34</v>
      </c>
      <c r="AX255" s="14" t="s">
        <v>70</v>
      </c>
      <c r="AY255" s="249" t="s">
        <v>159</v>
      </c>
    </row>
    <row r="256" s="12" customFormat="1">
      <c r="B256" s="231"/>
      <c r="D256" s="232" t="s">
        <v>249</v>
      </c>
      <c r="E256" s="233" t="s">
        <v>5</v>
      </c>
      <c r="F256" s="234" t="s">
        <v>741</v>
      </c>
      <c r="H256" s="235">
        <v>51</v>
      </c>
      <c r="I256" s="236"/>
      <c r="L256" s="231"/>
      <c r="M256" s="237"/>
      <c r="N256" s="238"/>
      <c r="O256" s="238"/>
      <c r="P256" s="238"/>
      <c r="Q256" s="238"/>
      <c r="R256" s="238"/>
      <c r="S256" s="238"/>
      <c r="T256" s="239"/>
      <c r="AT256" s="233" t="s">
        <v>249</v>
      </c>
      <c r="AU256" s="233" t="s">
        <v>79</v>
      </c>
      <c r="AV256" s="12" t="s">
        <v>79</v>
      </c>
      <c r="AW256" s="12" t="s">
        <v>34</v>
      </c>
      <c r="AX256" s="12" t="s">
        <v>70</v>
      </c>
      <c r="AY256" s="233" t="s">
        <v>159</v>
      </c>
    </row>
    <row r="257" s="13" customFormat="1">
      <c r="B257" s="240"/>
      <c r="D257" s="232" t="s">
        <v>249</v>
      </c>
      <c r="E257" s="241" t="s">
        <v>5</v>
      </c>
      <c r="F257" s="242" t="s">
        <v>251</v>
      </c>
      <c r="H257" s="243">
        <v>54</v>
      </c>
      <c r="I257" s="244"/>
      <c r="L257" s="240"/>
      <c r="M257" s="245"/>
      <c r="N257" s="246"/>
      <c r="O257" s="246"/>
      <c r="P257" s="246"/>
      <c r="Q257" s="246"/>
      <c r="R257" s="246"/>
      <c r="S257" s="246"/>
      <c r="T257" s="247"/>
      <c r="AT257" s="241" t="s">
        <v>249</v>
      </c>
      <c r="AU257" s="241" t="s">
        <v>79</v>
      </c>
      <c r="AV257" s="13" t="s">
        <v>175</v>
      </c>
      <c r="AW257" s="13" t="s">
        <v>34</v>
      </c>
      <c r="AX257" s="13" t="s">
        <v>77</v>
      </c>
      <c r="AY257" s="241" t="s">
        <v>159</v>
      </c>
    </row>
    <row r="258" s="1" customFormat="1" ht="25.5" customHeight="1">
      <c r="B258" s="213"/>
      <c r="C258" s="255" t="s">
        <v>466</v>
      </c>
      <c r="D258" s="255" t="s">
        <v>395</v>
      </c>
      <c r="E258" s="256" t="s">
        <v>967</v>
      </c>
      <c r="F258" s="257" t="s">
        <v>968</v>
      </c>
      <c r="G258" s="258" t="s">
        <v>398</v>
      </c>
      <c r="H258" s="259">
        <v>52.020000000000003</v>
      </c>
      <c r="I258" s="260"/>
      <c r="J258" s="261">
        <f>ROUND(I258*H258,2)</f>
        <v>0</v>
      </c>
      <c r="K258" s="257" t="s">
        <v>166</v>
      </c>
      <c r="L258" s="262"/>
      <c r="M258" s="263" t="s">
        <v>5</v>
      </c>
      <c r="N258" s="264" t="s">
        <v>41</v>
      </c>
      <c r="O258" s="48"/>
      <c r="P258" s="223">
        <f>O258*H258</f>
        <v>0</v>
      </c>
      <c r="Q258" s="223">
        <v>0.053999999999999999</v>
      </c>
      <c r="R258" s="223">
        <f>Q258*H258</f>
        <v>2.8090800000000002</v>
      </c>
      <c r="S258" s="223">
        <v>0</v>
      </c>
      <c r="T258" s="224">
        <f>S258*H258</f>
        <v>0</v>
      </c>
      <c r="AR258" s="25" t="s">
        <v>194</v>
      </c>
      <c r="AT258" s="25" t="s">
        <v>395</v>
      </c>
      <c r="AU258" s="25" t="s">
        <v>79</v>
      </c>
      <c r="AY258" s="25" t="s">
        <v>159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25" t="s">
        <v>77</v>
      </c>
      <c r="BK258" s="225">
        <f>ROUND(I258*H258,2)</f>
        <v>0</v>
      </c>
      <c r="BL258" s="25" t="s">
        <v>175</v>
      </c>
      <c r="BM258" s="25" t="s">
        <v>1170</v>
      </c>
    </row>
    <row r="259" s="12" customFormat="1">
      <c r="B259" s="231"/>
      <c r="D259" s="232" t="s">
        <v>249</v>
      </c>
      <c r="E259" s="233" t="s">
        <v>5</v>
      </c>
      <c r="F259" s="234" t="s">
        <v>1171</v>
      </c>
      <c r="H259" s="235">
        <v>52.020000000000003</v>
      </c>
      <c r="I259" s="236"/>
      <c r="L259" s="231"/>
      <c r="M259" s="237"/>
      <c r="N259" s="238"/>
      <c r="O259" s="238"/>
      <c r="P259" s="238"/>
      <c r="Q259" s="238"/>
      <c r="R259" s="238"/>
      <c r="S259" s="238"/>
      <c r="T259" s="239"/>
      <c r="AT259" s="233" t="s">
        <v>249</v>
      </c>
      <c r="AU259" s="233" t="s">
        <v>79</v>
      </c>
      <c r="AV259" s="12" t="s">
        <v>79</v>
      </c>
      <c r="AW259" s="12" t="s">
        <v>34</v>
      </c>
      <c r="AX259" s="12" t="s">
        <v>70</v>
      </c>
      <c r="AY259" s="233" t="s">
        <v>159</v>
      </c>
    </row>
    <row r="260" s="13" customFormat="1">
      <c r="B260" s="240"/>
      <c r="D260" s="232" t="s">
        <v>249</v>
      </c>
      <c r="E260" s="241" t="s">
        <v>5</v>
      </c>
      <c r="F260" s="242" t="s">
        <v>251</v>
      </c>
      <c r="H260" s="243">
        <v>52.020000000000003</v>
      </c>
      <c r="I260" s="244"/>
      <c r="L260" s="240"/>
      <c r="M260" s="245"/>
      <c r="N260" s="246"/>
      <c r="O260" s="246"/>
      <c r="P260" s="246"/>
      <c r="Q260" s="246"/>
      <c r="R260" s="246"/>
      <c r="S260" s="246"/>
      <c r="T260" s="247"/>
      <c r="AT260" s="241" t="s">
        <v>249</v>
      </c>
      <c r="AU260" s="241" t="s">
        <v>79</v>
      </c>
      <c r="AV260" s="13" t="s">
        <v>175</v>
      </c>
      <c r="AW260" s="13" t="s">
        <v>34</v>
      </c>
      <c r="AX260" s="13" t="s">
        <v>77</v>
      </c>
      <c r="AY260" s="241" t="s">
        <v>159</v>
      </c>
    </row>
    <row r="261" s="1" customFormat="1" ht="16.5" customHeight="1">
      <c r="B261" s="213"/>
      <c r="C261" s="255" t="s">
        <v>470</v>
      </c>
      <c r="D261" s="255" t="s">
        <v>395</v>
      </c>
      <c r="E261" s="256" t="s">
        <v>976</v>
      </c>
      <c r="F261" s="257" t="s">
        <v>977</v>
      </c>
      <c r="G261" s="258" t="s">
        <v>398</v>
      </c>
      <c r="H261" s="259">
        <v>3.0600000000000001</v>
      </c>
      <c r="I261" s="260"/>
      <c r="J261" s="261">
        <f>ROUND(I261*H261,2)</f>
        <v>0</v>
      </c>
      <c r="K261" s="257" t="s">
        <v>166</v>
      </c>
      <c r="L261" s="262"/>
      <c r="M261" s="263" t="s">
        <v>5</v>
      </c>
      <c r="N261" s="264" t="s">
        <v>41</v>
      </c>
      <c r="O261" s="48"/>
      <c r="P261" s="223">
        <f>O261*H261</f>
        <v>0</v>
      </c>
      <c r="Q261" s="223">
        <v>0.048300000000000003</v>
      </c>
      <c r="R261" s="223">
        <f>Q261*H261</f>
        <v>0.14779800000000001</v>
      </c>
      <c r="S261" s="223">
        <v>0</v>
      </c>
      <c r="T261" s="224">
        <f>S261*H261</f>
        <v>0</v>
      </c>
      <c r="AR261" s="25" t="s">
        <v>194</v>
      </c>
      <c r="AT261" s="25" t="s">
        <v>395</v>
      </c>
      <c r="AU261" s="25" t="s">
        <v>79</v>
      </c>
      <c r="AY261" s="25" t="s">
        <v>159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25" t="s">
        <v>77</v>
      </c>
      <c r="BK261" s="225">
        <f>ROUND(I261*H261,2)</f>
        <v>0</v>
      </c>
      <c r="BL261" s="25" t="s">
        <v>175</v>
      </c>
      <c r="BM261" s="25" t="s">
        <v>1172</v>
      </c>
    </row>
    <row r="262" s="12" customFormat="1">
      <c r="B262" s="231"/>
      <c r="D262" s="232" t="s">
        <v>249</v>
      </c>
      <c r="E262" s="233" t="s">
        <v>5</v>
      </c>
      <c r="F262" s="234" t="s">
        <v>1173</v>
      </c>
      <c r="H262" s="235">
        <v>3.0600000000000001</v>
      </c>
      <c r="I262" s="236"/>
      <c r="L262" s="231"/>
      <c r="M262" s="237"/>
      <c r="N262" s="238"/>
      <c r="O262" s="238"/>
      <c r="P262" s="238"/>
      <c r="Q262" s="238"/>
      <c r="R262" s="238"/>
      <c r="S262" s="238"/>
      <c r="T262" s="239"/>
      <c r="AT262" s="233" t="s">
        <v>249</v>
      </c>
      <c r="AU262" s="233" t="s">
        <v>79</v>
      </c>
      <c r="AV262" s="12" t="s">
        <v>79</v>
      </c>
      <c r="AW262" s="12" t="s">
        <v>34</v>
      </c>
      <c r="AX262" s="12" t="s">
        <v>70</v>
      </c>
      <c r="AY262" s="233" t="s">
        <v>159</v>
      </c>
    </row>
    <row r="263" s="13" customFormat="1">
      <c r="B263" s="240"/>
      <c r="D263" s="232" t="s">
        <v>249</v>
      </c>
      <c r="E263" s="241" t="s">
        <v>5</v>
      </c>
      <c r="F263" s="242" t="s">
        <v>251</v>
      </c>
      <c r="H263" s="243">
        <v>3.0600000000000001</v>
      </c>
      <c r="I263" s="244"/>
      <c r="L263" s="240"/>
      <c r="M263" s="245"/>
      <c r="N263" s="246"/>
      <c r="O263" s="246"/>
      <c r="P263" s="246"/>
      <c r="Q263" s="246"/>
      <c r="R263" s="246"/>
      <c r="S263" s="246"/>
      <c r="T263" s="247"/>
      <c r="AT263" s="241" t="s">
        <v>249</v>
      </c>
      <c r="AU263" s="241" t="s">
        <v>79</v>
      </c>
      <c r="AV263" s="13" t="s">
        <v>175</v>
      </c>
      <c r="AW263" s="13" t="s">
        <v>34</v>
      </c>
      <c r="AX263" s="13" t="s">
        <v>77</v>
      </c>
      <c r="AY263" s="241" t="s">
        <v>159</v>
      </c>
    </row>
    <row r="264" s="1" customFormat="1" ht="16.5" customHeight="1">
      <c r="B264" s="213"/>
      <c r="C264" s="214" t="s">
        <v>475</v>
      </c>
      <c r="D264" s="214" t="s">
        <v>162</v>
      </c>
      <c r="E264" s="215" t="s">
        <v>991</v>
      </c>
      <c r="F264" s="216" t="s">
        <v>992</v>
      </c>
      <c r="G264" s="217" t="s">
        <v>404</v>
      </c>
      <c r="H264" s="218">
        <v>15</v>
      </c>
      <c r="I264" s="219"/>
      <c r="J264" s="220">
        <f>ROUND(I264*H264,2)</f>
        <v>0</v>
      </c>
      <c r="K264" s="216" t="s">
        <v>166</v>
      </c>
      <c r="L264" s="47"/>
      <c r="M264" s="221" t="s">
        <v>5</v>
      </c>
      <c r="N264" s="222" t="s">
        <v>41</v>
      </c>
      <c r="O264" s="48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AR264" s="25" t="s">
        <v>175</v>
      </c>
      <c r="AT264" s="25" t="s">
        <v>162</v>
      </c>
      <c r="AU264" s="25" t="s">
        <v>79</v>
      </c>
      <c r="AY264" s="25" t="s">
        <v>159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5" t="s">
        <v>77</v>
      </c>
      <c r="BK264" s="225">
        <f>ROUND(I264*H264,2)</f>
        <v>0</v>
      </c>
      <c r="BL264" s="25" t="s">
        <v>175</v>
      </c>
      <c r="BM264" s="25" t="s">
        <v>1174</v>
      </c>
    </row>
    <row r="265" s="14" customFormat="1">
      <c r="B265" s="248"/>
      <c r="D265" s="232" t="s">
        <v>249</v>
      </c>
      <c r="E265" s="249" t="s">
        <v>5</v>
      </c>
      <c r="F265" s="250" t="s">
        <v>1175</v>
      </c>
      <c r="H265" s="249" t="s">
        <v>5</v>
      </c>
      <c r="I265" s="251"/>
      <c r="L265" s="248"/>
      <c r="M265" s="252"/>
      <c r="N265" s="253"/>
      <c r="O265" s="253"/>
      <c r="P265" s="253"/>
      <c r="Q265" s="253"/>
      <c r="R265" s="253"/>
      <c r="S265" s="253"/>
      <c r="T265" s="254"/>
      <c r="AT265" s="249" t="s">
        <v>249</v>
      </c>
      <c r="AU265" s="249" t="s">
        <v>79</v>
      </c>
      <c r="AV265" s="14" t="s">
        <v>77</v>
      </c>
      <c r="AW265" s="14" t="s">
        <v>34</v>
      </c>
      <c r="AX265" s="14" t="s">
        <v>70</v>
      </c>
      <c r="AY265" s="249" t="s">
        <v>159</v>
      </c>
    </row>
    <row r="266" s="12" customFormat="1">
      <c r="B266" s="231"/>
      <c r="D266" s="232" t="s">
        <v>249</v>
      </c>
      <c r="E266" s="233" t="s">
        <v>5</v>
      </c>
      <c r="F266" s="234" t="s">
        <v>11</v>
      </c>
      <c r="H266" s="235">
        <v>15</v>
      </c>
      <c r="I266" s="236"/>
      <c r="L266" s="231"/>
      <c r="M266" s="237"/>
      <c r="N266" s="238"/>
      <c r="O266" s="238"/>
      <c r="P266" s="238"/>
      <c r="Q266" s="238"/>
      <c r="R266" s="238"/>
      <c r="S266" s="238"/>
      <c r="T266" s="239"/>
      <c r="AT266" s="233" t="s">
        <v>249</v>
      </c>
      <c r="AU266" s="233" t="s">
        <v>79</v>
      </c>
      <c r="AV266" s="12" t="s">
        <v>79</v>
      </c>
      <c r="AW266" s="12" t="s">
        <v>34</v>
      </c>
      <c r="AX266" s="12" t="s">
        <v>70</v>
      </c>
      <c r="AY266" s="233" t="s">
        <v>159</v>
      </c>
    </row>
    <row r="267" s="13" customFormat="1">
      <c r="B267" s="240"/>
      <c r="D267" s="232" t="s">
        <v>249</v>
      </c>
      <c r="E267" s="241" t="s">
        <v>5</v>
      </c>
      <c r="F267" s="242" t="s">
        <v>251</v>
      </c>
      <c r="H267" s="243">
        <v>15</v>
      </c>
      <c r="I267" s="244"/>
      <c r="L267" s="240"/>
      <c r="M267" s="245"/>
      <c r="N267" s="246"/>
      <c r="O267" s="246"/>
      <c r="P267" s="246"/>
      <c r="Q267" s="246"/>
      <c r="R267" s="246"/>
      <c r="S267" s="246"/>
      <c r="T267" s="247"/>
      <c r="AT267" s="241" t="s">
        <v>249</v>
      </c>
      <c r="AU267" s="241" t="s">
        <v>79</v>
      </c>
      <c r="AV267" s="13" t="s">
        <v>175</v>
      </c>
      <c r="AW267" s="13" t="s">
        <v>34</v>
      </c>
      <c r="AX267" s="13" t="s">
        <v>77</v>
      </c>
      <c r="AY267" s="241" t="s">
        <v>159</v>
      </c>
    </row>
    <row r="268" s="1" customFormat="1" ht="38.25" customHeight="1">
      <c r="B268" s="213"/>
      <c r="C268" s="214" t="s">
        <v>696</v>
      </c>
      <c r="D268" s="214" t="s">
        <v>162</v>
      </c>
      <c r="E268" s="215" t="s">
        <v>1176</v>
      </c>
      <c r="F268" s="216" t="s">
        <v>1177</v>
      </c>
      <c r="G268" s="217" t="s">
        <v>404</v>
      </c>
      <c r="H268" s="218">
        <v>11</v>
      </c>
      <c r="I268" s="219"/>
      <c r="J268" s="220">
        <f>ROUND(I268*H268,2)</f>
        <v>0</v>
      </c>
      <c r="K268" s="216" t="s">
        <v>166</v>
      </c>
      <c r="L268" s="47"/>
      <c r="M268" s="221" t="s">
        <v>5</v>
      </c>
      <c r="N268" s="222" t="s">
        <v>41</v>
      </c>
      <c r="O268" s="48"/>
      <c r="P268" s="223">
        <f>O268*H268</f>
        <v>0</v>
      </c>
      <c r="Q268" s="223">
        <v>0.16370999999999999</v>
      </c>
      <c r="R268" s="223">
        <f>Q268*H268</f>
        <v>1.80081</v>
      </c>
      <c r="S268" s="223">
        <v>0</v>
      </c>
      <c r="T268" s="224">
        <f>S268*H268</f>
        <v>0</v>
      </c>
      <c r="AR268" s="25" t="s">
        <v>175</v>
      </c>
      <c r="AT268" s="25" t="s">
        <v>162</v>
      </c>
      <c r="AU268" s="25" t="s">
        <v>79</v>
      </c>
      <c r="AY268" s="25" t="s">
        <v>159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5" t="s">
        <v>77</v>
      </c>
      <c r="BK268" s="225">
        <f>ROUND(I268*H268,2)</f>
        <v>0</v>
      </c>
      <c r="BL268" s="25" t="s">
        <v>175</v>
      </c>
      <c r="BM268" s="25" t="s">
        <v>1178</v>
      </c>
    </row>
    <row r="269" s="14" customFormat="1">
      <c r="B269" s="248"/>
      <c r="D269" s="232" t="s">
        <v>249</v>
      </c>
      <c r="E269" s="249" t="s">
        <v>5</v>
      </c>
      <c r="F269" s="250" t="s">
        <v>1179</v>
      </c>
      <c r="H269" s="249" t="s">
        <v>5</v>
      </c>
      <c r="I269" s="251"/>
      <c r="L269" s="248"/>
      <c r="M269" s="252"/>
      <c r="N269" s="253"/>
      <c r="O269" s="253"/>
      <c r="P269" s="253"/>
      <c r="Q269" s="253"/>
      <c r="R269" s="253"/>
      <c r="S269" s="253"/>
      <c r="T269" s="254"/>
      <c r="AT269" s="249" t="s">
        <v>249</v>
      </c>
      <c r="AU269" s="249" t="s">
        <v>79</v>
      </c>
      <c r="AV269" s="14" t="s">
        <v>77</v>
      </c>
      <c r="AW269" s="14" t="s">
        <v>34</v>
      </c>
      <c r="AX269" s="14" t="s">
        <v>70</v>
      </c>
      <c r="AY269" s="249" t="s">
        <v>159</v>
      </c>
    </row>
    <row r="270" s="12" customFormat="1">
      <c r="B270" s="231"/>
      <c r="D270" s="232" t="s">
        <v>249</v>
      </c>
      <c r="E270" s="233" t="s">
        <v>5</v>
      </c>
      <c r="F270" s="234" t="s">
        <v>206</v>
      </c>
      <c r="H270" s="235">
        <v>11</v>
      </c>
      <c r="I270" s="236"/>
      <c r="L270" s="231"/>
      <c r="M270" s="237"/>
      <c r="N270" s="238"/>
      <c r="O270" s="238"/>
      <c r="P270" s="238"/>
      <c r="Q270" s="238"/>
      <c r="R270" s="238"/>
      <c r="S270" s="238"/>
      <c r="T270" s="239"/>
      <c r="AT270" s="233" t="s">
        <v>249</v>
      </c>
      <c r="AU270" s="233" t="s">
        <v>79</v>
      </c>
      <c r="AV270" s="12" t="s">
        <v>79</v>
      </c>
      <c r="AW270" s="12" t="s">
        <v>34</v>
      </c>
      <c r="AX270" s="12" t="s">
        <v>70</v>
      </c>
      <c r="AY270" s="233" t="s">
        <v>159</v>
      </c>
    </row>
    <row r="271" s="13" customFormat="1">
      <c r="B271" s="240"/>
      <c r="D271" s="232" t="s">
        <v>249</v>
      </c>
      <c r="E271" s="241" t="s">
        <v>5</v>
      </c>
      <c r="F271" s="242" t="s">
        <v>251</v>
      </c>
      <c r="H271" s="243">
        <v>11</v>
      </c>
      <c r="I271" s="244"/>
      <c r="L271" s="240"/>
      <c r="M271" s="245"/>
      <c r="N271" s="246"/>
      <c r="O271" s="246"/>
      <c r="P271" s="246"/>
      <c r="Q271" s="246"/>
      <c r="R271" s="246"/>
      <c r="S271" s="246"/>
      <c r="T271" s="247"/>
      <c r="AT271" s="241" t="s">
        <v>249</v>
      </c>
      <c r="AU271" s="241" t="s">
        <v>79</v>
      </c>
      <c r="AV271" s="13" t="s">
        <v>175</v>
      </c>
      <c r="AW271" s="13" t="s">
        <v>34</v>
      </c>
      <c r="AX271" s="13" t="s">
        <v>77</v>
      </c>
      <c r="AY271" s="241" t="s">
        <v>159</v>
      </c>
    </row>
    <row r="272" s="1" customFormat="1" ht="16.5" customHeight="1">
      <c r="B272" s="213"/>
      <c r="C272" s="255" t="s">
        <v>701</v>
      </c>
      <c r="D272" s="255" t="s">
        <v>395</v>
      </c>
      <c r="E272" s="256" t="s">
        <v>1180</v>
      </c>
      <c r="F272" s="257" t="s">
        <v>1181</v>
      </c>
      <c r="G272" s="258" t="s">
        <v>398</v>
      </c>
      <c r="H272" s="259">
        <v>33.659999999999997</v>
      </c>
      <c r="I272" s="260"/>
      <c r="J272" s="261">
        <f>ROUND(I272*H272,2)</f>
        <v>0</v>
      </c>
      <c r="K272" s="257" t="s">
        <v>166</v>
      </c>
      <c r="L272" s="262"/>
      <c r="M272" s="263" t="s">
        <v>5</v>
      </c>
      <c r="N272" s="264" t="s">
        <v>41</v>
      </c>
      <c r="O272" s="48"/>
      <c r="P272" s="223">
        <f>O272*H272</f>
        <v>0</v>
      </c>
      <c r="Q272" s="223">
        <v>0.043999999999999997</v>
      </c>
      <c r="R272" s="223">
        <f>Q272*H272</f>
        <v>1.4810399999999997</v>
      </c>
      <c r="S272" s="223">
        <v>0</v>
      </c>
      <c r="T272" s="224">
        <f>S272*H272</f>
        <v>0</v>
      </c>
      <c r="AR272" s="25" t="s">
        <v>194</v>
      </c>
      <c r="AT272" s="25" t="s">
        <v>395</v>
      </c>
      <c r="AU272" s="25" t="s">
        <v>79</v>
      </c>
      <c r="AY272" s="25" t="s">
        <v>159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25" t="s">
        <v>77</v>
      </c>
      <c r="BK272" s="225">
        <f>ROUND(I272*H272,2)</f>
        <v>0</v>
      </c>
      <c r="BL272" s="25" t="s">
        <v>175</v>
      </c>
      <c r="BM272" s="25" t="s">
        <v>1182</v>
      </c>
    </row>
    <row r="273" s="12" customFormat="1">
      <c r="B273" s="231"/>
      <c r="D273" s="232" t="s">
        <v>249</v>
      </c>
      <c r="E273" s="233" t="s">
        <v>5</v>
      </c>
      <c r="F273" s="234" t="s">
        <v>1183</v>
      </c>
      <c r="H273" s="235">
        <v>33.659999999999997</v>
      </c>
      <c r="I273" s="236"/>
      <c r="L273" s="231"/>
      <c r="M273" s="237"/>
      <c r="N273" s="238"/>
      <c r="O273" s="238"/>
      <c r="P273" s="238"/>
      <c r="Q273" s="238"/>
      <c r="R273" s="238"/>
      <c r="S273" s="238"/>
      <c r="T273" s="239"/>
      <c r="AT273" s="233" t="s">
        <v>249</v>
      </c>
      <c r="AU273" s="233" t="s">
        <v>79</v>
      </c>
      <c r="AV273" s="12" t="s">
        <v>79</v>
      </c>
      <c r="AW273" s="12" t="s">
        <v>34</v>
      </c>
      <c r="AX273" s="12" t="s">
        <v>70</v>
      </c>
      <c r="AY273" s="233" t="s">
        <v>159</v>
      </c>
    </row>
    <row r="274" s="13" customFormat="1">
      <c r="B274" s="240"/>
      <c r="D274" s="232" t="s">
        <v>249</v>
      </c>
      <c r="E274" s="241" t="s">
        <v>5</v>
      </c>
      <c r="F274" s="242" t="s">
        <v>251</v>
      </c>
      <c r="H274" s="243">
        <v>33.659999999999997</v>
      </c>
      <c r="I274" s="244"/>
      <c r="L274" s="240"/>
      <c r="M274" s="245"/>
      <c r="N274" s="246"/>
      <c r="O274" s="246"/>
      <c r="P274" s="246"/>
      <c r="Q274" s="246"/>
      <c r="R274" s="246"/>
      <c r="S274" s="246"/>
      <c r="T274" s="247"/>
      <c r="AT274" s="241" t="s">
        <v>249</v>
      </c>
      <c r="AU274" s="241" t="s">
        <v>79</v>
      </c>
      <c r="AV274" s="13" t="s">
        <v>175</v>
      </c>
      <c r="AW274" s="13" t="s">
        <v>34</v>
      </c>
      <c r="AX274" s="13" t="s">
        <v>77</v>
      </c>
      <c r="AY274" s="241" t="s">
        <v>159</v>
      </c>
    </row>
    <row r="275" s="11" customFormat="1" ht="29.88" customHeight="1">
      <c r="B275" s="200"/>
      <c r="D275" s="201" t="s">
        <v>69</v>
      </c>
      <c r="E275" s="211" t="s">
        <v>1018</v>
      </c>
      <c r="F275" s="211" t="s">
        <v>1019</v>
      </c>
      <c r="I275" s="203"/>
      <c r="J275" s="212">
        <f>BK275</f>
        <v>0</v>
      </c>
      <c r="L275" s="200"/>
      <c r="M275" s="205"/>
      <c r="N275" s="206"/>
      <c r="O275" s="206"/>
      <c r="P275" s="207">
        <f>SUM(P276:P287)</f>
        <v>0</v>
      </c>
      <c r="Q275" s="206"/>
      <c r="R275" s="207">
        <f>SUM(R276:R287)</f>
        <v>0</v>
      </c>
      <c r="S275" s="206"/>
      <c r="T275" s="208">
        <f>SUM(T276:T287)</f>
        <v>0</v>
      </c>
      <c r="AR275" s="201" t="s">
        <v>77</v>
      </c>
      <c r="AT275" s="209" t="s">
        <v>69</v>
      </c>
      <c r="AU275" s="209" t="s">
        <v>77</v>
      </c>
      <c r="AY275" s="201" t="s">
        <v>159</v>
      </c>
      <c r="BK275" s="210">
        <f>SUM(BK276:BK287)</f>
        <v>0</v>
      </c>
    </row>
    <row r="276" s="1" customFormat="1" ht="25.5" customHeight="1">
      <c r="B276" s="213"/>
      <c r="C276" s="214" t="s">
        <v>493</v>
      </c>
      <c r="D276" s="214" t="s">
        <v>162</v>
      </c>
      <c r="E276" s="215" t="s">
        <v>1021</v>
      </c>
      <c r="F276" s="216" t="s">
        <v>1022</v>
      </c>
      <c r="G276" s="217" t="s">
        <v>279</v>
      </c>
      <c r="H276" s="218">
        <v>1.3799999999999999</v>
      </c>
      <c r="I276" s="219"/>
      <c r="J276" s="220">
        <f>ROUND(I276*H276,2)</f>
        <v>0</v>
      </c>
      <c r="K276" s="216" t="s">
        <v>166</v>
      </c>
      <c r="L276" s="47"/>
      <c r="M276" s="221" t="s">
        <v>5</v>
      </c>
      <c r="N276" s="222" t="s">
        <v>41</v>
      </c>
      <c r="O276" s="48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AR276" s="25" t="s">
        <v>175</v>
      </c>
      <c r="AT276" s="25" t="s">
        <v>162</v>
      </c>
      <c r="AU276" s="25" t="s">
        <v>79</v>
      </c>
      <c r="AY276" s="25" t="s">
        <v>159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25" t="s">
        <v>77</v>
      </c>
      <c r="BK276" s="225">
        <f>ROUND(I276*H276,2)</f>
        <v>0</v>
      </c>
      <c r="BL276" s="25" t="s">
        <v>175</v>
      </c>
      <c r="BM276" s="25" t="s">
        <v>1184</v>
      </c>
    </row>
    <row r="277" s="14" customFormat="1">
      <c r="B277" s="248"/>
      <c r="D277" s="232" t="s">
        <v>249</v>
      </c>
      <c r="E277" s="249" t="s">
        <v>5</v>
      </c>
      <c r="F277" s="250" t="s">
        <v>1185</v>
      </c>
      <c r="H277" s="249" t="s">
        <v>5</v>
      </c>
      <c r="I277" s="251"/>
      <c r="L277" s="248"/>
      <c r="M277" s="252"/>
      <c r="N277" s="253"/>
      <c r="O277" s="253"/>
      <c r="P277" s="253"/>
      <c r="Q277" s="253"/>
      <c r="R277" s="253"/>
      <c r="S277" s="253"/>
      <c r="T277" s="254"/>
      <c r="AT277" s="249" t="s">
        <v>249</v>
      </c>
      <c r="AU277" s="249" t="s">
        <v>79</v>
      </c>
      <c r="AV277" s="14" t="s">
        <v>77</v>
      </c>
      <c r="AW277" s="14" t="s">
        <v>34</v>
      </c>
      <c r="AX277" s="14" t="s">
        <v>70</v>
      </c>
      <c r="AY277" s="249" t="s">
        <v>159</v>
      </c>
    </row>
    <row r="278" s="12" customFormat="1">
      <c r="B278" s="231"/>
      <c r="D278" s="232" t="s">
        <v>249</v>
      </c>
      <c r="E278" s="233" t="s">
        <v>5</v>
      </c>
      <c r="F278" s="234" t="s">
        <v>1186</v>
      </c>
      <c r="H278" s="235">
        <v>1.3799999999999999</v>
      </c>
      <c r="I278" s="236"/>
      <c r="L278" s="231"/>
      <c r="M278" s="237"/>
      <c r="N278" s="238"/>
      <c r="O278" s="238"/>
      <c r="P278" s="238"/>
      <c r="Q278" s="238"/>
      <c r="R278" s="238"/>
      <c r="S278" s="238"/>
      <c r="T278" s="239"/>
      <c r="AT278" s="233" t="s">
        <v>249</v>
      </c>
      <c r="AU278" s="233" t="s">
        <v>79</v>
      </c>
      <c r="AV278" s="12" t="s">
        <v>79</v>
      </c>
      <c r="AW278" s="12" t="s">
        <v>34</v>
      </c>
      <c r="AX278" s="12" t="s">
        <v>70</v>
      </c>
      <c r="AY278" s="233" t="s">
        <v>159</v>
      </c>
    </row>
    <row r="279" s="13" customFormat="1">
      <c r="B279" s="240"/>
      <c r="D279" s="232" t="s">
        <v>249</v>
      </c>
      <c r="E279" s="241" t="s">
        <v>5</v>
      </c>
      <c r="F279" s="242" t="s">
        <v>251</v>
      </c>
      <c r="H279" s="243">
        <v>1.3799999999999999</v>
      </c>
      <c r="I279" s="244"/>
      <c r="L279" s="240"/>
      <c r="M279" s="245"/>
      <c r="N279" s="246"/>
      <c r="O279" s="246"/>
      <c r="P279" s="246"/>
      <c r="Q279" s="246"/>
      <c r="R279" s="246"/>
      <c r="S279" s="246"/>
      <c r="T279" s="247"/>
      <c r="AT279" s="241" t="s">
        <v>249</v>
      </c>
      <c r="AU279" s="241" t="s">
        <v>79</v>
      </c>
      <c r="AV279" s="13" t="s">
        <v>175</v>
      </c>
      <c r="AW279" s="13" t="s">
        <v>34</v>
      </c>
      <c r="AX279" s="13" t="s">
        <v>77</v>
      </c>
      <c r="AY279" s="241" t="s">
        <v>159</v>
      </c>
    </row>
    <row r="280" s="1" customFormat="1" ht="38.25" customHeight="1">
      <c r="B280" s="213"/>
      <c r="C280" s="214" t="s">
        <v>712</v>
      </c>
      <c r="D280" s="214" t="s">
        <v>162</v>
      </c>
      <c r="E280" s="215" t="s">
        <v>1039</v>
      </c>
      <c r="F280" s="216" t="s">
        <v>1040</v>
      </c>
      <c r="G280" s="217" t="s">
        <v>279</v>
      </c>
      <c r="H280" s="218">
        <v>26.219999999999999</v>
      </c>
      <c r="I280" s="219"/>
      <c r="J280" s="220">
        <f>ROUND(I280*H280,2)</f>
        <v>0</v>
      </c>
      <c r="K280" s="216" t="s">
        <v>166</v>
      </c>
      <c r="L280" s="47"/>
      <c r="M280" s="221" t="s">
        <v>5</v>
      </c>
      <c r="N280" s="222" t="s">
        <v>41</v>
      </c>
      <c r="O280" s="48"/>
      <c r="P280" s="223">
        <f>O280*H280</f>
        <v>0</v>
      </c>
      <c r="Q280" s="223">
        <v>0</v>
      </c>
      <c r="R280" s="223">
        <f>Q280*H280</f>
        <v>0</v>
      </c>
      <c r="S280" s="223">
        <v>0</v>
      </c>
      <c r="T280" s="224">
        <f>S280*H280</f>
        <v>0</v>
      </c>
      <c r="AR280" s="25" t="s">
        <v>175</v>
      </c>
      <c r="AT280" s="25" t="s">
        <v>162</v>
      </c>
      <c r="AU280" s="25" t="s">
        <v>79</v>
      </c>
      <c r="AY280" s="25" t="s">
        <v>159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25" t="s">
        <v>77</v>
      </c>
      <c r="BK280" s="225">
        <f>ROUND(I280*H280,2)</f>
        <v>0</v>
      </c>
      <c r="BL280" s="25" t="s">
        <v>175</v>
      </c>
      <c r="BM280" s="25" t="s">
        <v>1187</v>
      </c>
    </row>
    <row r="281" s="12" customFormat="1">
      <c r="B281" s="231"/>
      <c r="D281" s="232" t="s">
        <v>249</v>
      </c>
      <c r="E281" s="233" t="s">
        <v>5</v>
      </c>
      <c r="F281" s="234" t="s">
        <v>1188</v>
      </c>
      <c r="H281" s="235">
        <v>26.219999999999999</v>
      </c>
      <c r="I281" s="236"/>
      <c r="L281" s="231"/>
      <c r="M281" s="237"/>
      <c r="N281" s="238"/>
      <c r="O281" s="238"/>
      <c r="P281" s="238"/>
      <c r="Q281" s="238"/>
      <c r="R281" s="238"/>
      <c r="S281" s="238"/>
      <c r="T281" s="239"/>
      <c r="AT281" s="233" t="s">
        <v>249</v>
      </c>
      <c r="AU281" s="233" t="s">
        <v>79</v>
      </c>
      <c r="AV281" s="12" t="s">
        <v>79</v>
      </c>
      <c r="AW281" s="12" t="s">
        <v>34</v>
      </c>
      <c r="AX281" s="12" t="s">
        <v>70</v>
      </c>
      <c r="AY281" s="233" t="s">
        <v>159</v>
      </c>
    </row>
    <row r="282" s="13" customFormat="1">
      <c r="B282" s="240"/>
      <c r="D282" s="232" t="s">
        <v>249</v>
      </c>
      <c r="E282" s="241" t="s">
        <v>5</v>
      </c>
      <c r="F282" s="242" t="s">
        <v>251</v>
      </c>
      <c r="H282" s="243">
        <v>26.219999999999999</v>
      </c>
      <c r="I282" s="244"/>
      <c r="L282" s="240"/>
      <c r="M282" s="245"/>
      <c r="N282" s="246"/>
      <c r="O282" s="246"/>
      <c r="P282" s="246"/>
      <c r="Q282" s="246"/>
      <c r="R282" s="246"/>
      <c r="S282" s="246"/>
      <c r="T282" s="247"/>
      <c r="AT282" s="241" t="s">
        <v>249</v>
      </c>
      <c r="AU282" s="241" t="s">
        <v>79</v>
      </c>
      <c r="AV282" s="13" t="s">
        <v>175</v>
      </c>
      <c r="AW282" s="13" t="s">
        <v>34</v>
      </c>
      <c r="AX282" s="13" t="s">
        <v>77</v>
      </c>
      <c r="AY282" s="241" t="s">
        <v>159</v>
      </c>
    </row>
    <row r="283" s="1" customFormat="1" ht="16.5" customHeight="1">
      <c r="B283" s="213"/>
      <c r="C283" s="214" t="s">
        <v>717</v>
      </c>
      <c r="D283" s="214" t="s">
        <v>162</v>
      </c>
      <c r="E283" s="215" t="s">
        <v>1044</v>
      </c>
      <c r="F283" s="216" t="s">
        <v>1045</v>
      </c>
      <c r="G283" s="217" t="s">
        <v>279</v>
      </c>
      <c r="H283" s="218">
        <v>1.3799999999999999</v>
      </c>
      <c r="I283" s="219"/>
      <c r="J283" s="220">
        <f>ROUND(I283*H283,2)</f>
        <v>0</v>
      </c>
      <c r="K283" s="216" t="s">
        <v>166</v>
      </c>
      <c r="L283" s="47"/>
      <c r="M283" s="221" t="s">
        <v>5</v>
      </c>
      <c r="N283" s="222" t="s">
        <v>41</v>
      </c>
      <c r="O283" s="48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AR283" s="25" t="s">
        <v>175</v>
      </c>
      <c r="AT283" s="25" t="s">
        <v>162</v>
      </c>
      <c r="AU283" s="25" t="s">
        <v>79</v>
      </c>
      <c r="AY283" s="25" t="s">
        <v>159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25" t="s">
        <v>77</v>
      </c>
      <c r="BK283" s="225">
        <f>ROUND(I283*H283,2)</f>
        <v>0</v>
      </c>
      <c r="BL283" s="25" t="s">
        <v>175</v>
      </c>
      <c r="BM283" s="25" t="s">
        <v>1189</v>
      </c>
    </row>
    <row r="284" s="1" customFormat="1" ht="25.5" customHeight="1">
      <c r="B284" s="213"/>
      <c r="C284" s="214" t="s">
        <v>721</v>
      </c>
      <c r="D284" s="214" t="s">
        <v>162</v>
      </c>
      <c r="E284" s="215" t="s">
        <v>1053</v>
      </c>
      <c r="F284" s="216" t="s">
        <v>1054</v>
      </c>
      <c r="G284" s="217" t="s">
        <v>279</v>
      </c>
      <c r="H284" s="218">
        <v>1.3799999999999999</v>
      </c>
      <c r="I284" s="219"/>
      <c r="J284" s="220">
        <f>ROUND(I284*H284,2)</f>
        <v>0</v>
      </c>
      <c r="K284" s="216" t="s">
        <v>166</v>
      </c>
      <c r="L284" s="47"/>
      <c r="M284" s="221" t="s">
        <v>5</v>
      </c>
      <c r="N284" s="222" t="s">
        <v>41</v>
      </c>
      <c r="O284" s="48"/>
      <c r="P284" s="223">
        <f>O284*H284</f>
        <v>0</v>
      </c>
      <c r="Q284" s="223">
        <v>0</v>
      </c>
      <c r="R284" s="223">
        <f>Q284*H284</f>
        <v>0</v>
      </c>
      <c r="S284" s="223">
        <v>0</v>
      </c>
      <c r="T284" s="224">
        <f>S284*H284</f>
        <v>0</v>
      </c>
      <c r="AR284" s="25" t="s">
        <v>175</v>
      </c>
      <c r="AT284" s="25" t="s">
        <v>162</v>
      </c>
      <c r="AU284" s="25" t="s">
        <v>79</v>
      </c>
      <c r="AY284" s="25" t="s">
        <v>159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25" t="s">
        <v>77</v>
      </c>
      <c r="BK284" s="225">
        <f>ROUND(I284*H284,2)</f>
        <v>0</v>
      </c>
      <c r="BL284" s="25" t="s">
        <v>175</v>
      </c>
      <c r="BM284" s="25" t="s">
        <v>1190</v>
      </c>
    </row>
    <row r="285" s="14" customFormat="1">
      <c r="B285" s="248"/>
      <c r="D285" s="232" t="s">
        <v>249</v>
      </c>
      <c r="E285" s="249" t="s">
        <v>5</v>
      </c>
      <c r="F285" s="250" t="s">
        <v>1191</v>
      </c>
      <c r="H285" s="249" t="s">
        <v>5</v>
      </c>
      <c r="I285" s="251"/>
      <c r="L285" s="248"/>
      <c r="M285" s="252"/>
      <c r="N285" s="253"/>
      <c r="O285" s="253"/>
      <c r="P285" s="253"/>
      <c r="Q285" s="253"/>
      <c r="R285" s="253"/>
      <c r="S285" s="253"/>
      <c r="T285" s="254"/>
      <c r="AT285" s="249" t="s">
        <v>249</v>
      </c>
      <c r="AU285" s="249" t="s">
        <v>79</v>
      </c>
      <c r="AV285" s="14" t="s">
        <v>77</v>
      </c>
      <c r="AW285" s="14" t="s">
        <v>34</v>
      </c>
      <c r="AX285" s="14" t="s">
        <v>70</v>
      </c>
      <c r="AY285" s="249" t="s">
        <v>159</v>
      </c>
    </row>
    <row r="286" s="12" customFormat="1">
      <c r="B286" s="231"/>
      <c r="D286" s="232" t="s">
        <v>249</v>
      </c>
      <c r="E286" s="233" t="s">
        <v>5</v>
      </c>
      <c r="F286" s="234" t="s">
        <v>1186</v>
      </c>
      <c r="H286" s="235">
        <v>1.3799999999999999</v>
      </c>
      <c r="I286" s="236"/>
      <c r="L286" s="231"/>
      <c r="M286" s="237"/>
      <c r="N286" s="238"/>
      <c r="O286" s="238"/>
      <c r="P286" s="238"/>
      <c r="Q286" s="238"/>
      <c r="R286" s="238"/>
      <c r="S286" s="238"/>
      <c r="T286" s="239"/>
      <c r="AT286" s="233" t="s">
        <v>249</v>
      </c>
      <c r="AU286" s="233" t="s">
        <v>79</v>
      </c>
      <c r="AV286" s="12" t="s">
        <v>79</v>
      </c>
      <c r="AW286" s="12" t="s">
        <v>34</v>
      </c>
      <c r="AX286" s="12" t="s">
        <v>70</v>
      </c>
      <c r="AY286" s="233" t="s">
        <v>159</v>
      </c>
    </row>
    <row r="287" s="13" customFormat="1">
      <c r="B287" s="240"/>
      <c r="D287" s="232" t="s">
        <v>249</v>
      </c>
      <c r="E287" s="241" t="s">
        <v>5</v>
      </c>
      <c r="F287" s="242" t="s">
        <v>251</v>
      </c>
      <c r="H287" s="243">
        <v>1.3799999999999999</v>
      </c>
      <c r="I287" s="244"/>
      <c r="L287" s="240"/>
      <c r="M287" s="265"/>
      <c r="N287" s="266"/>
      <c r="O287" s="266"/>
      <c r="P287" s="266"/>
      <c r="Q287" s="266"/>
      <c r="R287" s="266"/>
      <c r="S287" s="266"/>
      <c r="T287" s="267"/>
      <c r="AT287" s="241" t="s">
        <v>249</v>
      </c>
      <c r="AU287" s="241" t="s">
        <v>79</v>
      </c>
      <c r="AV287" s="13" t="s">
        <v>175</v>
      </c>
      <c r="AW287" s="13" t="s">
        <v>34</v>
      </c>
      <c r="AX287" s="13" t="s">
        <v>77</v>
      </c>
      <c r="AY287" s="241" t="s">
        <v>159</v>
      </c>
    </row>
    <row r="288" s="1" customFormat="1" ht="6.96" customHeight="1">
      <c r="B288" s="68"/>
      <c r="C288" s="69"/>
      <c r="D288" s="69"/>
      <c r="E288" s="69"/>
      <c r="F288" s="69"/>
      <c r="G288" s="69"/>
      <c r="H288" s="69"/>
      <c r="I288" s="164"/>
      <c r="J288" s="69"/>
      <c r="K288" s="69"/>
      <c r="L288" s="47"/>
    </row>
  </sheetData>
  <autoFilter ref="C95:K287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2:H82"/>
    <mergeCell ref="E86:H86"/>
    <mergeCell ref="E84:H84"/>
    <mergeCell ref="E88:H88"/>
    <mergeCell ref="G1:H1"/>
    <mergeCell ref="L2:V2"/>
  </mergeCells>
  <hyperlinks>
    <hyperlink ref="F1:G1" location="C2" display="1) Krycí list soupisu"/>
    <hyperlink ref="G1:H1" location="C62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106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1192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ROUND(J90,2)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ROUND(SUM(BE90:BE103), 2)</f>
        <v>0</v>
      </c>
      <c r="G34" s="48"/>
      <c r="H34" s="48"/>
      <c r="I34" s="156">
        <v>0.20999999999999999</v>
      </c>
      <c r="J34" s="155">
        <f>ROUND(ROUND((SUM(BE90:BE103)),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ROUND(SUM(BF90:BF103), 2)</f>
        <v>0</v>
      </c>
      <c r="G35" s="48"/>
      <c r="H35" s="48"/>
      <c r="I35" s="156">
        <v>0.14999999999999999</v>
      </c>
      <c r="J35" s="155">
        <f>ROUND(ROUND((SUM(BF90:BF103)),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ROUND(SUM(BG90:BG103),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ROUND(SUM(BH90:BH103),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ROUND(SUM(BI90:BI103),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101.3.NN - Smíšená stezka osa číslo 3 - neuznatelné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J90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J91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J92</f>
        <v>0</v>
      </c>
      <c r="K66" s="186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42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4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65"/>
      <c r="J72" s="72"/>
      <c r="K72" s="72"/>
      <c r="L72" s="47"/>
    </row>
    <row r="73" s="1" customFormat="1" ht="36.96" customHeight="1">
      <c r="B73" s="47"/>
      <c r="C73" s="73" t="s">
        <v>142</v>
      </c>
      <c r="I73" s="187"/>
      <c r="L73" s="47"/>
    </row>
    <row r="74" s="1" customFormat="1" ht="6.96" customHeight="1">
      <c r="B74" s="47"/>
      <c r="I74" s="187"/>
      <c r="L74" s="47"/>
    </row>
    <row r="75" s="1" customFormat="1" ht="14.4" customHeight="1">
      <c r="B75" s="47"/>
      <c r="C75" s="75" t="s">
        <v>19</v>
      </c>
      <c r="I75" s="187"/>
      <c r="L75" s="47"/>
    </row>
    <row r="76" s="1" customFormat="1" ht="16.5" customHeight="1">
      <c r="B76" s="47"/>
      <c r="E76" s="188" t="str">
        <f>E7</f>
        <v>Cyklostezka Bratrušov - 1.rozpočet</v>
      </c>
      <c r="F76" s="75"/>
      <c r="G76" s="75"/>
      <c r="H76" s="75"/>
      <c r="I76" s="187"/>
      <c r="L76" s="47"/>
    </row>
    <row r="77">
      <c r="B77" s="29"/>
      <c r="C77" s="75" t="s">
        <v>127</v>
      </c>
      <c r="L77" s="29"/>
    </row>
    <row r="78" ht="16.5" customHeight="1">
      <c r="B78" s="29"/>
      <c r="E78" s="188" t="s">
        <v>128</v>
      </c>
      <c r="L78" s="29"/>
    </row>
    <row r="79">
      <c r="B79" s="29"/>
      <c r="C79" s="75" t="s">
        <v>129</v>
      </c>
      <c r="L79" s="29"/>
    </row>
    <row r="80" s="1" customFormat="1" ht="16.5" customHeight="1">
      <c r="B80" s="47"/>
      <c r="E80" s="230" t="s">
        <v>232</v>
      </c>
      <c r="F80" s="1"/>
      <c r="G80" s="1"/>
      <c r="H80" s="1"/>
      <c r="I80" s="187"/>
      <c r="L80" s="47"/>
    </row>
    <row r="81" s="1" customFormat="1" ht="14.4" customHeight="1">
      <c r="B81" s="47"/>
      <c r="C81" s="75" t="s">
        <v>233</v>
      </c>
      <c r="I81" s="187"/>
      <c r="L81" s="47"/>
    </row>
    <row r="82" s="1" customFormat="1" ht="17.25" customHeight="1">
      <c r="B82" s="47"/>
      <c r="E82" s="78" t="str">
        <f>E13</f>
        <v>OS 101.3.NN - Smíšená stezka osa číslo 3 - neuznatelné náklady</v>
      </c>
      <c r="F82" s="1"/>
      <c r="G82" s="1"/>
      <c r="H82" s="1"/>
      <c r="I82" s="187"/>
      <c r="L82" s="47"/>
    </row>
    <row r="83" s="1" customFormat="1" ht="6.96" customHeight="1">
      <c r="B83" s="47"/>
      <c r="I83" s="187"/>
      <c r="L83" s="47"/>
    </row>
    <row r="84" s="1" customFormat="1" ht="18" customHeight="1">
      <c r="B84" s="47"/>
      <c r="C84" s="75" t="s">
        <v>23</v>
      </c>
      <c r="F84" s="189" t="str">
        <f>F16</f>
        <v>Bratrušov</v>
      </c>
      <c r="I84" s="190" t="s">
        <v>25</v>
      </c>
      <c r="J84" s="80" t="str">
        <f>IF(J16="","",J16)</f>
        <v>5.6.2017</v>
      </c>
      <c r="L84" s="47"/>
    </row>
    <row r="85" s="1" customFormat="1" ht="6.96" customHeight="1">
      <c r="B85" s="47"/>
      <c r="I85" s="187"/>
      <c r="L85" s="47"/>
    </row>
    <row r="86" s="1" customFormat="1">
      <c r="B86" s="47"/>
      <c r="C86" s="75" t="s">
        <v>27</v>
      </c>
      <c r="F86" s="189" t="str">
        <f>E19</f>
        <v xml:space="preserve"> </v>
      </c>
      <c r="I86" s="190" t="s">
        <v>33</v>
      </c>
      <c r="J86" s="189" t="str">
        <f>E25</f>
        <v xml:space="preserve"> </v>
      </c>
      <c r="L86" s="47"/>
    </row>
    <row r="87" s="1" customFormat="1" ht="14.4" customHeight="1">
      <c r="B87" s="47"/>
      <c r="C87" s="75" t="s">
        <v>31</v>
      </c>
      <c r="F87" s="189" t="str">
        <f>IF(E22="","",E22)</f>
        <v/>
      </c>
      <c r="I87" s="187"/>
      <c r="L87" s="47"/>
    </row>
    <row r="88" s="1" customFormat="1" ht="10.32" customHeight="1">
      <c r="B88" s="47"/>
      <c r="I88" s="187"/>
      <c r="L88" s="47"/>
    </row>
    <row r="89" s="10" customFormat="1" ht="29.28" customHeight="1">
      <c r="B89" s="191"/>
      <c r="C89" s="192" t="s">
        <v>143</v>
      </c>
      <c r="D89" s="193" t="s">
        <v>55</v>
      </c>
      <c r="E89" s="193" t="s">
        <v>51</v>
      </c>
      <c r="F89" s="193" t="s">
        <v>144</v>
      </c>
      <c r="G89" s="193" t="s">
        <v>145</v>
      </c>
      <c r="H89" s="193" t="s">
        <v>146</v>
      </c>
      <c r="I89" s="194" t="s">
        <v>147</v>
      </c>
      <c r="J89" s="193" t="s">
        <v>133</v>
      </c>
      <c r="K89" s="195" t="s">
        <v>148</v>
      </c>
      <c r="L89" s="191"/>
      <c r="M89" s="93" t="s">
        <v>149</v>
      </c>
      <c r="N89" s="94" t="s">
        <v>40</v>
      </c>
      <c r="O89" s="94" t="s">
        <v>150</v>
      </c>
      <c r="P89" s="94" t="s">
        <v>151</v>
      </c>
      <c r="Q89" s="94" t="s">
        <v>152</v>
      </c>
      <c r="R89" s="94" t="s">
        <v>153</v>
      </c>
      <c r="S89" s="94" t="s">
        <v>154</v>
      </c>
      <c r="T89" s="95" t="s">
        <v>155</v>
      </c>
    </row>
    <row r="90" s="1" customFormat="1" ht="29.28" customHeight="1">
      <c r="B90" s="47"/>
      <c r="C90" s="97" t="s">
        <v>134</v>
      </c>
      <c r="I90" s="187"/>
      <c r="J90" s="196">
        <f>BK90</f>
        <v>0</v>
      </c>
      <c r="L90" s="47"/>
      <c r="M90" s="96"/>
      <c r="N90" s="83"/>
      <c r="O90" s="83"/>
      <c r="P90" s="197">
        <f>P91</f>
        <v>0</v>
      </c>
      <c r="Q90" s="83"/>
      <c r="R90" s="197">
        <f>R91</f>
        <v>0</v>
      </c>
      <c r="S90" s="83"/>
      <c r="T90" s="198">
        <f>T91</f>
        <v>0</v>
      </c>
      <c r="AT90" s="25" t="s">
        <v>69</v>
      </c>
      <c r="AU90" s="25" t="s">
        <v>135</v>
      </c>
      <c r="BK90" s="199">
        <f>BK91</f>
        <v>0</v>
      </c>
    </row>
    <row r="91" s="11" customFormat="1" ht="37.44001" customHeight="1">
      <c r="B91" s="200"/>
      <c r="D91" s="201" t="s">
        <v>69</v>
      </c>
      <c r="E91" s="202" t="s">
        <v>242</v>
      </c>
      <c r="F91" s="202" t="s">
        <v>243</v>
      </c>
      <c r="I91" s="203"/>
      <c r="J91" s="204">
        <f>BK91</f>
        <v>0</v>
      </c>
      <c r="L91" s="200"/>
      <c r="M91" s="205"/>
      <c r="N91" s="206"/>
      <c r="O91" s="206"/>
      <c r="P91" s="207">
        <f>P92</f>
        <v>0</v>
      </c>
      <c r="Q91" s="206"/>
      <c r="R91" s="207">
        <f>R92</f>
        <v>0</v>
      </c>
      <c r="S91" s="206"/>
      <c r="T91" s="208">
        <f>T92</f>
        <v>0</v>
      </c>
      <c r="AR91" s="201" t="s">
        <v>77</v>
      </c>
      <c r="AT91" s="209" t="s">
        <v>69</v>
      </c>
      <c r="AU91" s="209" t="s">
        <v>70</v>
      </c>
      <c r="AY91" s="201" t="s">
        <v>159</v>
      </c>
      <c r="BK91" s="210">
        <f>BK92</f>
        <v>0</v>
      </c>
    </row>
    <row r="92" s="11" customFormat="1" ht="19.92" customHeight="1">
      <c r="B92" s="200"/>
      <c r="D92" s="201" t="s">
        <v>69</v>
      </c>
      <c r="E92" s="211" t="s">
        <v>77</v>
      </c>
      <c r="F92" s="211" t="s">
        <v>244</v>
      </c>
      <c r="I92" s="203"/>
      <c r="J92" s="212">
        <f>BK92</f>
        <v>0</v>
      </c>
      <c r="L92" s="200"/>
      <c r="M92" s="205"/>
      <c r="N92" s="206"/>
      <c r="O92" s="206"/>
      <c r="P92" s="207">
        <f>SUM(P93:P103)</f>
        <v>0</v>
      </c>
      <c r="Q92" s="206"/>
      <c r="R92" s="207">
        <f>SUM(R93:R103)</f>
        <v>0</v>
      </c>
      <c r="S92" s="206"/>
      <c r="T92" s="208">
        <f>SUM(T93:T103)</f>
        <v>0</v>
      </c>
      <c r="AR92" s="201" t="s">
        <v>77</v>
      </c>
      <c r="AT92" s="209" t="s">
        <v>69</v>
      </c>
      <c r="AU92" s="209" t="s">
        <v>77</v>
      </c>
      <c r="AY92" s="201" t="s">
        <v>159</v>
      </c>
      <c r="BK92" s="210">
        <f>SUM(BK93:BK103)</f>
        <v>0</v>
      </c>
    </row>
    <row r="93" s="1" customFormat="1" ht="38.25" customHeight="1">
      <c r="B93" s="213"/>
      <c r="C93" s="214" t="s">
        <v>77</v>
      </c>
      <c r="D93" s="214" t="s">
        <v>162</v>
      </c>
      <c r="E93" s="215" t="s">
        <v>245</v>
      </c>
      <c r="F93" s="216" t="s">
        <v>246</v>
      </c>
      <c r="G93" s="217" t="s">
        <v>247</v>
      </c>
      <c r="H93" s="218">
        <v>22.75</v>
      </c>
      <c r="I93" s="219"/>
      <c r="J93" s="220">
        <f>ROUND(I93*H93,2)</f>
        <v>0</v>
      </c>
      <c r="K93" s="216" t="s">
        <v>166</v>
      </c>
      <c r="L93" s="47"/>
      <c r="M93" s="221" t="s">
        <v>5</v>
      </c>
      <c r="N93" s="222" t="s">
        <v>41</v>
      </c>
      <c r="O93" s="48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AR93" s="25" t="s">
        <v>175</v>
      </c>
      <c r="AT93" s="25" t="s">
        <v>162</v>
      </c>
      <c r="AU93" s="25" t="s">
        <v>79</v>
      </c>
      <c r="AY93" s="25" t="s">
        <v>159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25" t="s">
        <v>77</v>
      </c>
      <c r="BK93" s="225">
        <f>ROUND(I93*H93,2)</f>
        <v>0</v>
      </c>
      <c r="BL93" s="25" t="s">
        <v>175</v>
      </c>
      <c r="BM93" s="25" t="s">
        <v>1193</v>
      </c>
    </row>
    <row r="94" s="12" customFormat="1">
      <c r="B94" s="231"/>
      <c r="D94" s="232" t="s">
        <v>249</v>
      </c>
      <c r="E94" s="233" t="s">
        <v>5</v>
      </c>
      <c r="F94" s="234" t="s">
        <v>1194</v>
      </c>
      <c r="H94" s="235">
        <v>22.75</v>
      </c>
      <c r="I94" s="236"/>
      <c r="L94" s="231"/>
      <c r="M94" s="237"/>
      <c r="N94" s="238"/>
      <c r="O94" s="238"/>
      <c r="P94" s="238"/>
      <c r="Q94" s="238"/>
      <c r="R94" s="238"/>
      <c r="S94" s="238"/>
      <c r="T94" s="239"/>
      <c r="AT94" s="233" t="s">
        <v>249</v>
      </c>
      <c r="AU94" s="233" t="s">
        <v>79</v>
      </c>
      <c r="AV94" s="12" t="s">
        <v>79</v>
      </c>
      <c r="AW94" s="12" t="s">
        <v>34</v>
      </c>
      <c r="AX94" s="12" t="s">
        <v>70</v>
      </c>
      <c r="AY94" s="233" t="s">
        <v>159</v>
      </c>
    </row>
    <row r="95" s="13" customFormat="1">
      <c r="B95" s="240"/>
      <c r="D95" s="232" t="s">
        <v>249</v>
      </c>
      <c r="E95" s="241" t="s">
        <v>5</v>
      </c>
      <c r="F95" s="242" t="s">
        <v>251</v>
      </c>
      <c r="H95" s="243">
        <v>22.75</v>
      </c>
      <c r="I95" s="244"/>
      <c r="L95" s="240"/>
      <c r="M95" s="245"/>
      <c r="N95" s="246"/>
      <c r="O95" s="246"/>
      <c r="P95" s="246"/>
      <c r="Q95" s="246"/>
      <c r="R95" s="246"/>
      <c r="S95" s="246"/>
      <c r="T95" s="247"/>
      <c r="AT95" s="241" t="s">
        <v>249</v>
      </c>
      <c r="AU95" s="241" t="s">
        <v>79</v>
      </c>
      <c r="AV95" s="13" t="s">
        <v>175</v>
      </c>
      <c r="AW95" s="13" t="s">
        <v>34</v>
      </c>
      <c r="AX95" s="13" t="s">
        <v>77</v>
      </c>
      <c r="AY95" s="241" t="s">
        <v>159</v>
      </c>
    </row>
    <row r="96" s="1" customFormat="1" ht="38.25" customHeight="1">
      <c r="B96" s="213"/>
      <c r="C96" s="214" t="s">
        <v>79</v>
      </c>
      <c r="D96" s="214" t="s">
        <v>162</v>
      </c>
      <c r="E96" s="215" t="s">
        <v>264</v>
      </c>
      <c r="F96" s="216" t="s">
        <v>265</v>
      </c>
      <c r="G96" s="217" t="s">
        <v>247</v>
      </c>
      <c r="H96" s="218">
        <v>22.75</v>
      </c>
      <c r="I96" s="219"/>
      <c r="J96" s="220">
        <f>ROUND(I96*H96,2)</f>
        <v>0</v>
      </c>
      <c r="K96" s="216" t="s">
        <v>166</v>
      </c>
      <c r="L96" s="47"/>
      <c r="M96" s="221" t="s">
        <v>5</v>
      </c>
      <c r="N96" s="222" t="s">
        <v>41</v>
      </c>
      <c r="O96" s="48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AR96" s="25" t="s">
        <v>175</v>
      </c>
      <c r="AT96" s="25" t="s">
        <v>162</v>
      </c>
      <c r="AU96" s="25" t="s">
        <v>79</v>
      </c>
      <c r="AY96" s="25" t="s">
        <v>159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25" t="s">
        <v>77</v>
      </c>
      <c r="BK96" s="225">
        <f>ROUND(I96*H96,2)</f>
        <v>0</v>
      </c>
      <c r="BL96" s="25" t="s">
        <v>175</v>
      </c>
      <c r="BM96" s="25" t="s">
        <v>1195</v>
      </c>
    </row>
    <row r="97" s="14" customFormat="1">
      <c r="B97" s="248"/>
      <c r="D97" s="232" t="s">
        <v>249</v>
      </c>
      <c r="E97" s="249" t="s">
        <v>5</v>
      </c>
      <c r="F97" s="250" t="s">
        <v>1065</v>
      </c>
      <c r="H97" s="249" t="s">
        <v>5</v>
      </c>
      <c r="I97" s="251"/>
      <c r="L97" s="248"/>
      <c r="M97" s="252"/>
      <c r="N97" s="253"/>
      <c r="O97" s="253"/>
      <c r="P97" s="253"/>
      <c r="Q97" s="253"/>
      <c r="R97" s="253"/>
      <c r="S97" s="253"/>
      <c r="T97" s="254"/>
      <c r="AT97" s="249" t="s">
        <v>249</v>
      </c>
      <c r="AU97" s="249" t="s">
        <v>79</v>
      </c>
      <c r="AV97" s="14" t="s">
        <v>77</v>
      </c>
      <c r="AW97" s="14" t="s">
        <v>34</v>
      </c>
      <c r="AX97" s="14" t="s">
        <v>70</v>
      </c>
      <c r="AY97" s="249" t="s">
        <v>159</v>
      </c>
    </row>
    <row r="98" s="12" customFormat="1">
      <c r="B98" s="231"/>
      <c r="D98" s="232" t="s">
        <v>249</v>
      </c>
      <c r="E98" s="233" t="s">
        <v>5</v>
      </c>
      <c r="F98" s="234" t="s">
        <v>1194</v>
      </c>
      <c r="H98" s="235">
        <v>22.75</v>
      </c>
      <c r="I98" s="236"/>
      <c r="L98" s="231"/>
      <c r="M98" s="237"/>
      <c r="N98" s="238"/>
      <c r="O98" s="238"/>
      <c r="P98" s="238"/>
      <c r="Q98" s="238"/>
      <c r="R98" s="238"/>
      <c r="S98" s="238"/>
      <c r="T98" s="239"/>
      <c r="AT98" s="233" t="s">
        <v>249</v>
      </c>
      <c r="AU98" s="233" t="s">
        <v>79</v>
      </c>
      <c r="AV98" s="12" t="s">
        <v>79</v>
      </c>
      <c r="AW98" s="12" t="s">
        <v>34</v>
      </c>
      <c r="AX98" s="12" t="s">
        <v>70</v>
      </c>
      <c r="AY98" s="233" t="s">
        <v>159</v>
      </c>
    </row>
    <row r="99" s="13" customFormat="1">
      <c r="B99" s="240"/>
      <c r="D99" s="232" t="s">
        <v>249</v>
      </c>
      <c r="E99" s="241" t="s">
        <v>5</v>
      </c>
      <c r="F99" s="242" t="s">
        <v>251</v>
      </c>
      <c r="H99" s="243">
        <v>22.75</v>
      </c>
      <c r="I99" s="244"/>
      <c r="L99" s="240"/>
      <c r="M99" s="245"/>
      <c r="N99" s="246"/>
      <c r="O99" s="246"/>
      <c r="P99" s="246"/>
      <c r="Q99" s="246"/>
      <c r="R99" s="246"/>
      <c r="S99" s="246"/>
      <c r="T99" s="247"/>
      <c r="AT99" s="241" t="s">
        <v>249</v>
      </c>
      <c r="AU99" s="241" t="s">
        <v>79</v>
      </c>
      <c r="AV99" s="13" t="s">
        <v>175</v>
      </c>
      <c r="AW99" s="13" t="s">
        <v>34</v>
      </c>
      <c r="AX99" s="13" t="s">
        <v>77</v>
      </c>
      <c r="AY99" s="241" t="s">
        <v>159</v>
      </c>
    </row>
    <row r="100" s="1" customFormat="1" ht="38.25" customHeight="1">
      <c r="B100" s="213"/>
      <c r="C100" s="214" t="s">
        <v>93</v>
      </c>
      <c r="D100" s="214" t="s">
        <v>162</v>
      </c>
      <c r="E100" s="215" t="s">
        <v>287</v>
      </c>
      <c r="F100" s="216" t="s">
        <v>288</v>
      </c>
      <c r="G100" s="217" t="s">
        <v>289</v>
      </c>
      <c r="H100" s="218">
        <v>65</v>
      </c>
      <c r="I100" s="219"/>
      <c r="J100" s="220">
        <f>ROUND(I100*H100,2)</f>
        <v>0</v>
      </c>
      <c r="K100" s="216" t="s">
        <v>166</v>
      </c>
      <c r="L100" s="47"/>
      <c r="M100" s="221" t="s">
        <v>5</v>
      </c>
      <c r="N100" s="222" t="s">
        <v>41</v>
      </c>
      <c r="O100" s="48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AR100" s="25" t="s">
        <v>175</v>
      </c>
      <c r="AT100" s="25" t="s">
        <v>162</v>
      </c>
      <c r="AU100" s="25" t="s">
        <v>79</v>
      </c>
      <c r="AY100" s="25" t="s">
        <v>159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25" t="s">
        <v>77</v>
      </c>
      <c r="BK100" s="225">
        <f>ROUND(I100*H100,2)</f>
        <v>0</v>
      </c>
      <c r="BL100" s="25" t="s">
        <v>175</v>
      </c>
      <c r="BM100" s="25" t="s">
        <v>1196</v>
      </c>
    </row>
    <row r="101" s="14" customFormat="1">
      <c r="B101" s="248"/>
      <c r="D101" s="232" t="s">
        <v>249</v>
      </c>
      <c r="E101" s="249" t="s">
        <v>5</v>
      </c>
      <c r="F101" s="250" t="s">
        <v>1197</v>
      </c>
      <c r="H101" s="249" t="s">
        <v>5</v>
      </c>
      <c r="I101" s="251"/>
      <c r="L101" s="248"/>
      <c r="M101" s="252"/>
      <c r="N101" s="253"/>
      <c r="O101" s="253"/>
      <c r="P101" s="253"/>
      <c r="Q101" s="253"/>
      <c r="R101" s="253"/>
      <c r="S101" s="253"/>
      <c r="T101" s="254"/>
      <c r="AT101" s="249" t="s">
        <v>249</v>
      </c>
      <c r="AU101" s="249" t="s">
        <v>79</v>
      </c>
      <c r="AV101" s="14" t="s">
        <v>77</v>
      </c>
      <c r="AW101" s="14" t="s">
        <v>34</v>
      </c>
      <c r="AX101" s="14" t="s">
        <v>70</v>
      </c>
      <c r="AY101" s="249" t="s">
        <v>159</v>
      </c>
    </row>
    <row r="102" s="12" customFormat="1">
      <c r="B102" s="231"/>
      <c r="D102" s="232" t="s">
        <v>249</v>
      </c>
      <c r="E102" s="233" t="s">
        <v>5</v>
      </c>
      <c r="F102" s="234" t="s">
        <v>802</v>
      </c>
      <c r="H102" s="235">
        <v>65</v>
      </c>
      <c r="I102" s="236"/>
      <c r="L102" s="231"/>
      <c r="M102" s="237"/>
      <c r="N102" s="238"/>
      <c r="O102" s="238"/>
      <c r="P102" s="238"/>
      <c r="Q102" s="238"/>
      <c r="R102" s="238"/>
      <c r="S102" s="238"/>
      <c r="T102" s="239"/>
      <c r="AT102" s="233" t="s">
        <v>249</v>
      </c>
      <c r="AU102" s="233" t="s">
        <v>79</v>
      </c>
      <c r="AV102" s="12" t="s">
        <v>79</v>
      </c>
      <c r="AW102" s="12" t="s">
        <v>34</v>
      </c>
      <c r="AX102" s="12" t="s">
        <v>70</v>
      </c>
      <c r="AY102" s="233" t="s">
        <v>159</v>
      </c>
    </row>
    <row r="103" s="13" customFormat="1">
      <c r="B103" s="240"/>
      <c r="D103" s="232" t="s">
        <v>249</v>
      </c>
      <c r="E103" s="241" t="s">
        <v>5</v>
      </c>
      <c r="F103" s="242" t="s">
        <v>251</v>
      </c>
      <c r="H103" s="243">
        <v>65</v>
      </c>
      <c r="I103" s="244"/>
      <c r="L103" s="240"/>
      <c r="M103" s="265"/>
      <c r="N103" s="266"/>
      <c r="O103" s="266"/>
      <c r="P103" s="266"/>
      <c r="Q103" s="266"/>
      <c r="R103" s="266"/>
      <c r="S103" s="266"/>
      <c r="T103" s="267"/>
      <c r="AT103" s="241" t="s">
        <v>249</v>
      </c>
      <c r="AU103" s="241" t="s">
        <v>79</v>
      </c>
      <c r="AV103" s="13" t="s">
        <v>175</v>
      </c>
      <c r="AW103" s="13" t="s">
        <v>34</v>
      </c>
      <c r="AX103" s="13" t="s">
        <v>77</v>
      </c>
      <c r="AY103" s="241" t="s">
        <v>159</v>
      </c>
    </row>
    <row r="104" s="1" customFormat="1" ht="6.96" customHeight="1">
      <c r="B104" s="68"/>
      <c r="C104" s="69"/>
      <c r="D104" s="69"/>
      <c r="E104" s="69"/>
      <c r="F104" s="69"/>
      <c r="G104" s="69"/>
      <c r="H104" s="69"/>
      <c r="I104" s="164"/>
      <c r="J104" s="69"/>
      <c r="K104" s="69"/>
      <c r="L104" s="47"/>
    </row>
  </sheetData>
  <autoFilter ref="C89:K103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6:H76"/>
    <mergeCell ref="E80:H80"/>
    <mergeCell ref="E78:H78"/>
    <mergeCell ref="E82:H82"/>
    <mergeCell ref="G1:H1"/>
    <mergeCell ref="L2:V2"/>
  </mergeCells>
  <hyperlinks>
    <hyperlink ref="F1:G1" location="C2" display="1) Krycí list soupisu"/>
    <hyperlink ref="G1:H1" location="C62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5"/>
      <c r="C1" s="135"/>
      <c r="D1" s="136" t="s">
        <v>1</v>
      </c>
      <c r="E1" s="135"/>
      <c r="F1" s="137" t="s">
        <v>121</v>
      </c>
      <c r="G1" s="137" t="s">
        <v>122</v>
      </c>
      <c r="H1" s="137"/>
      <c r="I1" s="138"/>
      <c r="J1" s="137" t="s">
        <v>123</v>
      </c>
      <c r="K1" s="136" t="s">
        <v>124</v>
      </c>
      <c r="L1" s="137" t="s">
        <v>125</v>
      </c>
      <c r="M1" s="137"/>
      <c r="N1" s="137"/>
      <c r="O1" s="137"/>
      <c r="P1" s="137"/>
      <c r="Q1" s="137"/>
      <c r="R1" s="137"/>
      <c r="S1" s="137"/>
      <c r="T1" s="137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109</v>
      </c>
    </row>
    <row r="3" ht="6.96" customHeight="1">
      <c r="B3" s="26"/>
      <c r="C3" s="27"/>
      <c r="D3" s="27"/>
      <c r="E3" s="27"/>
      <c r="F3" s="27"/>
      <c r="G3" s="27"/>
      <c r="H3" s="27"/>
      <c r="I3" s="139"/>
      <c r="J3" s="27"/>
      <c r="K3" s="28"/>
      <c r="AT3" s="25" t="s">
        <v>79</v>
      </c>
    </row>
    <row r="4" ht="36.96" customHeight="1">
      <c r="B4" s="29"/>
      <c r="C4" s="30"/>
      <c r="D4" s="31" t="s">
        <v>126</v>
      </c>
      <c r="E4" s="30"/>
      <c r="F4" s="30"/>
      <c r="G4" s="30"/>
      <c r="H4" s="30"/>
      <c r="I4" s="140"/>
      <c r="J4" s="30"/>
      <c r="K4" s="32"/>
      <c r="M4" s="33" t="s">
        <v>13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40"/>
      <c r="J5" s="30"/>
      <c r="K5" s="32"/>
    </row>
    <row r="6">
      <c r="B6" s="29"/>
      <c r="C6" s="30"/>
      <c r="D6" s="41" t="s">
        <v>19</v>
      </c>
      <c r="E6" s="30"/>
      <c r="F6" s="30"/>
      <c r="G6" s="30"/>
      <c r="H6" s="30"/>
      <c r="I6" s="140"/>
      <c r="J6" s="30"/>
      <c r="K6" s="32"/>
    </row>
    <row r="7" ht="16.5" customHeight="1">
      <c r="B7" s="29"/>
      <c r="C7" s="30"/>
      <c r="D7" s="30"/>
      <c r="E7" s="141" t="str">
        <f>'Rekapitulace stavby'!K6</f>
        <v>Cyklostezka Bratrušov - 1.rozpočet</v>
      </c>
      <c r="F7" s="41"/>
      <c r="G7" s="41"/>
      <c r="H7" s="41"/>
      <c r="I7" s="140"/>
      <c r="J7" s="30"/>
      <c r="K7" s="32"/>
    </row>
    <row r="8">
      <c r="B8" s="29"/>
      <c r="C8" s="30"/>
      <c r="D8" s="41" t="s">
        <v>127</v>
      </c>
      <c r="E8" s="30"/>
      <c r="F8" s="30"/>
      <c r="G8" s="30"/>
      <c r="H8" s="30"/>
      <c r="I8" s="140"/>
      <c r="J8" s="30"/>
      <c r="K8" s="32"/>
    </row>
    <row r="9" ht="16.5" customHeight="1">
      <c r="B9" s="29"/>
      <c r="C9" s="30"/>
      <c r="D9" s="30"/>
      <c r="E9" s="141" t="s">
        <v>128</v>
      </c>
      <c r="F9" s="30"/>
      <c r="G9" s="30"/>
      <c r="H9" s="30"/>
      <c r="I9" s="140"/>
      <c r="J9" s="30"/>
      <c r="K9" s="32"/>
    </row>
    <row r="10">
      <c r="B10" s="29"/>
      <c r="C10" s="30"/>
      <c r="D10" s="41" t="s">
        <v>129</v>
      </c>
      <c r="E10" s="30"/>
      <c r="F10" s="30"/>
      <c r="G10" s="30"/>
      <c r="H10" s="30"/>
      <c r="I10" s="140"/>
      <c r="J10" s="30"/>
      <c r="K10" s="32"/>
    </row>
    <row r="11" s="1" customFormat="1" ht="16.5" customHeight="1">
      <c r="B11" s="47"/>
      <c r="C11" s="48"/>
      <c r="D11" s="48"/>
      <c r="E11" s="56" t="s">
        <v>232</v>
      </c>
      <c r="F11" s="48"/>
      <c r="G11" s="48"/>
      <c r="H11" s="48"/>
      <c r="I11" s="142"/>
      <c r="J11" s="48"/>
      <c r="K11" s="52"/>
    </row>
    <row r="12" s="1" customFormat="1">
      <c r="B12" s="47"/>
      <c r="C12" s="48"/>
      <c r="D12" s="41" t="s">
        <v>233</v>
      </c>
      <c r="E12" s="48"/>
      <c r="F12" s="48"/>
      <c r="G12" s="48"/>
      <c r="H12" s="48"/>
      <c r="I12" s="142"/>
      <c r="J12" s="48"/>
      <c r="K12" s="52"/>
    </row>
    <row r="13" s="1" customFormat="1" ht="36.96" customHeight="1">
      <c r="B13" s="47"/>
      <c r="C13" s="48"/>
      <c r="D13" s="48"/>
      <c r="E13" s="143" t="s">
        <v>1198</v>
      </c>
      <c r="F13" s="48"/>
      <c r="G13" s="48"/>
      <c r="H13" s="48"/>
      <c r="I13" s="142"/>
      <c r="J13" s="48"/>
      <c r="K13" s="52"/>
    </row>
    <row r="14" s="1" customFormat="1">
      <c r="B14" s="47"/>
      <c r="C14" s="48"/>
      <c r="D14" s="48"/>
      <c r="E14" s="48"/>
      <c r="F14" s="48"/>
      <c r="G14" s="48"/>
      <c r="H14" s="48"/>
      <c r="I14" s="142"/>
      <c r="J14" s="48"/>
      <c r="K14" s="52"/>
    </row>
    <row r="15" s="1" customFormat="1" ht="14.4" customHeight="1">
      <c r="B15" s="47"/>
      <c r="C15" s="48"/>
      <c r="D15" s="41" t="s">
        <v>21</v>
      </c>
      <c r="E15" s="48"/>
      <c r="F15" s="36" t="s">
        <v>5</v>
      </c>
      <c r="G15" s="48"/>
      <c r="H15" s="48"/>
      <c r="I15" s="144" t="s">
        <v>22</v>
      </c>
      <c r="J15" s="36" t="s">
        <v>5</v>
      </c>
      <c r="K15" s="52"/>
    </row>
    <row r="16" s="1" customFormat="1" ht="14.4" customHeight="1">
      <c r="B16" s="47"/>
      <c r="C16" s="48"/>
      <c r="D16" s="41" t="s">
        <v>23</v>
      </c>
      <c r="E16" s="48"/>
      <c r="F16" s="36" t="s">
        <v>24</v>
      </c>
      <c r="G16" s="48"/>
      <c r="H16" s="48"/>
      <c r="I16" s="144" t="s">
        <v>25</v>
      </c>
      <c r="J16" s="145" t="str">
        <f>'Rekapitulace stavby'!AN8</f>
        <v>5.6.2017</v>
      </c>
      <c r="K16" s="52"/>
    </row>
    <row r="17" s="1" customFormat="1" ht="10.8" customHeight="1">
      <c r="B17" s="47"/>
      <c r="C17" s="48"/>
      <c r="D17" s="48"/>
      <c r="E17" s="48"/>
      <c r="F17" s="48"/>
      <c r="G17" s="48"/>
      <c r="H17" s="48"/>
      <c r="I17" s="142"/>
      <c r="J17" s="48"/>
      <c r="K17" s="52"/>
    </row>
    <row r="18" s="1" customFormat="1" ht="14.4" customHeight="1">
      <c r="B18" s="47"/>
      <c r="C18" s="48"/>
      <c r="D18" s="41" t="s">
        <v>27</v>
      </c>
      <c r="E18" s="48"/>
      <c r="F18" s="48"/>
      <c r="G18" s="48"/>
      <c r="H18" s="48"/>
      <c r="I18" s="144" t="s">
        <v>28</v>
      </c>
      <c r="J18" s="36" t="str">
        <f>IF('Rekapitulace stavby'!AN10="","",'Rekapitulace stavby'!AN10)</f>
        <v/>
      </c>
      <c r="K18" s="52"/>
    </row>
    <row r="19" s="1" customFormat="1" ht="18" customHeight="1">
      <c r="B19" s="47"/>
      <c r="C19" s="48"/>
      <c r="D19" s="48"/>
      <c r="E19" s="36" t="str">
        <f>IF('Rekapitulace stavby'!E11="","",'Rekapitulace stavby'!E11)</f>
        <v xml:space="preserve"> </v>
      </c>
      <c r="F19" s="48"/>
      <c r="G19" s="48"/>
      <c r="H19" s="48"/>
      <c r="I19" s="144" t="s">
        <v>30</v>
      </c>
      <c r="J19" s="36" t="str">
        <f>IF('Rekapitulace stavby'!AN11="","",'Rekapitulace stavby'!AN11)</f>
        <v/>
      </c>
      <c r="K19" s="52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142"/>
      <c r="J20" s="48"/>
      <c r="K20" s="52"/>
    </row>
    <row r="21" s="1" customFormat="1" ht="14.4" customHeight="1">
      <c r="B21" s="47"/>
      <c r="C21" s="48"/>
      <c r="D21" s="41" t="s">
        <v>31</v>
      </c>
      <c r="E21" s="48"/>
      <c r="F21" s="48"/>
      <c r="G21" s="48"/>
      <c r="H21" s="48"/>
      <c r="I21" s="144" t="s">
        <v>28</v>
      </c>
      <c r="J21" s="36" t="str">
        <f>IF('Rekapitulace stavby'!AN13="Vyplň údaj","",IF('Rekapitulace stavby'!AN13="","",'Rekapitulace stavby'!AN13))</f>
        <v/>
      </c>
      <c r="K21" s="52"/>
    </row>
    <row r="22" s="1" customFormat="1" ht="18" customHeight="1">
      <c r="B22" s="47"/>
      <c r="C22" s="48"/>
      <c r="D22" s="48"/>
      <c r="E22" s="36" t="str">
        <f>IF('Rekapitulace stavby'!E14="Vyplň údaj","",IF('Rekapitulace stavby'!E14="","",'Rekapitulace stavby'!E14))</f>
        <v/>
      </c>
      <c r="F22" s="48"/>
      <c r="G22" s="48"/>
      <c r="H22" s="48"/>
      <c r="I22" s="144" t="s">
        <v>30</v>
      </c>
      <c r="J22" s="36" t="str">
        <f>IF('Rekapitulace stavby'!AN14="Vyplň údaj","",IF('Rekapitulace stavby'!AN14="","",'Rekapitulace stavby'!AN14))</f>
        <v/>
      </c>
      <c r="K22" s="52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142"/>
      <c r="J23" s="48"/>
      <c r="K23" s="52"/>
    </row>
    <row r="24" s="1" customFormat="1" ht="14.4" customHeight="1">
      <c r="B24" s="47"/>
      <c r="C24" s="48"/>
      <c r="D24" s="41" t="s">
        <v>33</v>
      </c>
      <c r="E24" s="48"/>
      <c r="F24" s="48"/>
      <c r="G24" s="48"/>
      <c r="H24" s="48"/>
      <c r="I24" s="144" t="s">
        <v>28</v>
      </c>
      <c r="J24" s="36" t="str">
        <f>IF('Rekapitulace stavby'!AN16="","",'Rekapitulace stavby'!AN16)</f>
        <v/>
      </c>
      <c r="K24" s="52"/>
    </row>
    <row r="25" s="1" customFormat="1" ht="18" customHeight="1">
      <c r="B25" s="47"/>
      <c r="C25" s="48"/>
      <c r="D25" s="48"/>
      <c r="E25" s="36" t="str">
        <f>IF('Rekapitulace stavby'!E17="","",'Rekapitulace stavby'!E17)</f>
        <v xml:space="preserve"> </v>
      </c>
      <c r="F25" s="48"/>
      <c r="G25" s="48"/>
      <c r="H25" s="48"/>
      <c r="I25" s="144" t="s">
        <v>30</v>
      </c>
      <c r="J25" s="36" t="str">
        <f>IF('Rekapitulace stavby'!AN17="","",'Rekapitulace stavby'!AN17)</f>
        <v/>
      </c>
      <c r="K25" s="52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142"/>
      <c r="J26" s="48"/>
      <c r="K26" s="52"/>
    </row>
    <row r="27" s="1" customFormat="1" ht="14.4" customHeight="1">
      <c r="B27" s="47"/>
      <c r="C27" s="48"/>
      <c r="D27" s="41" t="s">
        <v>35</v>
      </c>
      <c r="E27" s="48"/>
      <c r="F27" s="48"/>
      <c r="G27" s="48"/>
      <c r="H27" s="48"/>
      <c r="I27" s="142"/>
      <c r="J27" s="48"/>
      <c r="K27" s="52"/>
    </row>
    <row r="28" s="7" customFormat="1" ht="16.5" customHeight="1">
      <c r="B28" s="146"/>
      <c r="C28" s="147"/>
      <c r="D28" s="147"/>
      <c r="E28" s="45" t="s">
        <v>5</v>
      </c>
      <c r="F28" s="45"/>
      <c r="G28" s="45"/>
      <c r="H28" s="45"/>
      <c r="I28" s="148"/>
      <c r="J28" s="147"/>
      <c r="K28" s="1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142"/>
      <c r="J29" s="48"/>
      <c r="K29" s="52"/>
    </row>
    <row r="30" s="1" customFormat="1" ht="6.96" customHeight="1">
      <c r="B30" s="47"/>
      <c r="C30" s="48"/>
      <c r="D30" s="83"/>
      <c r="E30" s="83"/>
      <c r="F30" s="83"/>
      <c r="G30" s="83"/>
      <c r="H30" s="83"/>
      <c r="I30" s="150"/>
      <c r="J30" s="83"/>
      <c r="K30" s="151"/>
    </row>
    <row r="31" s="1" customFormat="1" ht="25.44" customHeight="1">
      <c r="B31" s="47"/>
      <c r="C31" s="48"/>
      <c r="D31" s="152" t="s">
        <v>36</v>
      </c>
      <c r="E31" s="48"/>
      <c r="F31" s="48"/>
      <c r="G31" s="48"/>
      <c r="H31" s="48"/>
      <c r="I31" s="142"/>
      <c r="J31" s="153">
        <f>ROUND(J95,2)</f>
        <v>0</v>
      </c>
      <c r="K31" s="52"/>
    </row>
    <row r="32" s="1" customFormat="1" ht="6.96" customHeight="1">
      <c r="B32" s="47"/>
      <c r="C32" s="48"/>
      <c r="D32" s="83"/>
      <c r="E32" s="83"/>
      <c r="F32" s="83"/>
      <c r="G32" s="83"/>
      <c r="H32" s="83"/>
      <c r="I32" s="150"/>
      <c r="J32" s="83"/>
      <c r="K32" s="151"/>
    </row>
    <row r="33" s="1" customFormat="1" ht="14.4" customHeight="1">
      <c r="B33" s="47"/>
      <c r="C33" s="48"/>
      <c r="D33" s="48"/>
      <c r="E33" s="48"/>
      <c r="F33" s="53" t="s">
        <v>38</v>
      </c>
      <c r="G33" s="48"/>
      <c r="H33" s="48"/>
      <c r="I33" s="154" t="s">
        <v>37</v>
      </c>
      <c r="J33" s="53" t="s">
        <v>39</v>
      </c>
      <c r="K33" s="52"/>
    </row>
    <row r="34" s="1" customFormat="1" ht="14.4" customHeight="1">
      <c r="B34" s="47"/>
      <c r="C34" s="48"/>
      <c r="D34" s="56" t="s">
        <v>40</v>
      </c>
      <c r="E34" s="56" t="s">
        <v>41</v>
      </c>
      <c r="F34" s="155">
        <f>ROUND(SUM(BE95:BE270), 2)</f>
        <v>0</v>
      </c>
      <c r="G34" s="48"/>
      <c r="H34" s="48"/>
      <c r="I34" s="156">
        <v>0.20999999999999999</v>
      </c>
      <c r="J34" s="155">
        <f>ROUND(ROUND((SUM(BE95:BE270)), 2)*I34, 2)</f>
        <v>0</v>
      </c>
      <c r="K34" s="52"/>
    </row>
    <row r="35" s="1" customFormat="1" ht="14.4" customHeight="1">
      <c r="B35" s="47"/>
      <c r="C35" s="48"/>
      <c r="D35" s="48"/>
      <c r="E35" s="56" t="s">
        <v>42</v>
      </c>
      <c r="F35" s="155">
        <f>ROUND(SUM(BF95:BF270), 2)</f>
        <v>0</v>
      </c>
      <c r="G35" s="48"/>
      <c r="H35" s="48"/>
      <c r="I35" s="156">
        <v>0.14999999999999999</v>
      </c>
      <c r="J35" s="155">
        <f>ROUND(ROUND((SUM(BF95:BF270)), 2)*I35, 2)</f>
        <v>0</v>
      </c>
      <c r="K35" s="52"/>
    </row>
    <row r="36" hidden="1" s="1" customFormat="1" ht="14.4" customHeight="1">
      <c r="B36" s="47"/>
      <c r="C36" s="48"/>
      <c r="D36" s="48"/>
      <c r="E36" s="56" t="s">
        <v>43</v>
      </c>
      <c r="F36" s="155">
        <f>ROUND(SUM(BG95:BG270), 2)</f>
        <v>0</v>
      </c>
      <c r="G36" s="48"/>
      <c r="H36" s="48"/>
      <c r="I36" s="156">
        <v>0.20999999999999999</v>
      </c>
      <c r="J36" s="155">
        <v>0</v>
      </c>
      <c r="K36" s="52"/>
    </row>
    <row r="37" hidden="1" s="1" customFormat="1" ht="14.4" customHeight="1">
      <c r="B37" s="47"/>
      <c r="C37" s="48"/>
      <c r="D37" s="48"/>
      <c r="E37" s="56" t="s">
        <v>44</v>
      </c>
      <c r="F37" s="155">
        <f>ROUND(SUM(BH95:BH270), 2)</f>
        <v>0</v>
      </c>
      <c r="G37" s="48"/>
      <c r="H37" s="48"/>
      <c r="I37" s="156">
        <v>0.14999999999999999</v>
      </c>
      <c r="J37" s="155">
        <v>0</v>
      </c>
      <c r="K37" s="52"/>
    </row>
    <row r="38" hidden="1" s="1" customFormat="1" ht="14.4" customHeight="1">
      <c r="B38" s="47"/>
      <c r="C38" s="48"/>
      <c r="D38" s="48"/>
      <c r="E38" s="56" t="s">
        <v>45</v>
      </c>
      <c r="F38" s="155">
        <f>ROUND(SUM(BI95:BI270), 2)</f>
        <v>0</v>
      </c>
      <c r="G38" s="48"/>
      <c r="H38" s="48"/>
      <c r="I38" s="156">
        <v>0</v>
      </c>
      <c r="J38" s="155">
        <v>0</v>
      </c>
      <c r="K38" s="52"/>
    </row>
    <row r="39" s="1" customFormat="1" ht="6.96" customHeight="1">
      <c r="B39" s="47"/>
      <c r="C39" s="48"/>
      <c r="D39" s="48"/>
      <c r="E39" s="48"/>
      <c r="F39" s="48"/>
      <c r="G39" s="48"/>
      <c r="H39" s="48"/>
      <c r="I39" s="142"/>
      <c r="J39" s="48"/>
      <c r="K39" s="52"/>
    </row>
    <row r="40" s="1" customFormat="1" ht="25.44" customHeight="1">
      <c r="B40" s="47"/>
      <c r="C40" s="157"/>
      <c r="D40" s="158" t="s">
        <v>46</v>
      </c>
      <c r="E40" s="89"/>
      <c r="F40" s="89"/>
      <c r="G40" s="159" t="s">
        <v>47</v>
      </c>
      <c r="H40" s="160" t="s">
        <v>48</v>
      </c>
      <c r="I40" s="161"/>
      <c r="J40" s="162">
        <f>SUM(J31:J38)</f>
        <v>0</v>
      </c>
      <c r="K40" s="163"/>
    </row>
    <row r="41" s="1" customFormat="1" ht="14.4" customHeight="1">
      <c r="B41" s="68"/>
      <c r="C41" s="69"/>
      <c r="D41" s="69"/>
      <c r="E41" s="69"/>
      <c r="F41" s="69"/>
      <c r="G41" s="69"/>
      <c r="H41" s="69"/>
      <c r="I41" s="164"/>
      <c r="J41" s="69"/>
      <c r="K41" s="70"/>
    </row>
    <row r="45" s="1" customFormat="1" ht="6.96" customHeight="1">
      <c r="B45" s="71"/>
      <c r="C45" s="72"/>
      <c r="D45" s="72"/>
      <c r="E45" s="72"/>
      <c r="F45" s="72"/>
      <c r="G45" s="72"/>
      <c r="H45" s="72"/>
      <c r="I45" s="165"/>
      <c r="J45" s="72"/>
      <c r="K45" s="166"/>
    </row>
    <row r="46" s="1" customFormat="1" ht="36.96" customHeight="1">
      <c r="B46" s="47"/>
      <c r="C46" s="31" t="s">
        <v>131</v>
      </c>
      <c r="D46" s="48"/>
      <c r="E46" s="48"/>
      <c r="F46" s="48"/>
      <c r="G46" s="48"/>
      <c r="H46" s="48"/>
      <c r="I46" s="142"/>
      <c r="J46" s="48"/>
      <c r="K46" s="52"/>
    </row>
    <row r="47" s="1" customFormat="1" ht="6.96" customHeight="1">
      <c r="B47" s="47"/>
      <c r="C47" s="48"/>
      <c r="D47" s="48"/>
      <c r="E47" s="48"/>
      <c r="F47" s="48"/>
      <c r="G47" s="48"/>
      <c r="H47" s="48"/>
      <c r="I47" s="142"/>
      <c r="J47" s="48"/>
      <c r="K47" s="52"/>
    </row>
    <row r="48" s="1" customFormat="1" ht="14.4" customHeight="1">
      <c r="B48" s="47"/>
      <c r="C48" s="41" t="s">
        <v>19</v>
      </c>
      <c r="D48" s="48"/>
      <c r="E48" s="48"/>
      <c r="F48" s="48"/>
      <c r="G48" s="48"/>
      <c r="H48" s="48"/>
      <c r="I48" s="142"/>
      <c r="J48" s="48"/>
      <c r="K48" s="52"/>
    </row>
    <row r="49" s="1" customFormat="1" ht="16.5" customHeight="1">
      <c r="B49" s="47"/>
      <c r="C49" s="48"/>
      <c r="D49" s="48"/>
      <c r="E49" s="141" t="str">
        <f>E7</f>
        <v>Cyklostezka Bratrušov - 1.rozpočet</v>
      </c>
      <c r="F49" s="41"/>
      <c r="G49" s="41"/>
      <c r="H49" s="41"/>
      <c r="I49" s="142"/>
      <c r="J49" s="48"/>
      <c r="K49" s="52"/>
    </row>
    <row r="50">
      <c r="B50" s="29"/>
      <c r="C50" s="41" t="s">
        <v>127</v>
      </c>
      <c r="D50" s="30"/>
      <c r="E50" s="30"/>
      <c r="F50" s="30"/>
      <c r="G50" s="30"/>
      <c r="H50" s="30"/>
      <c r="I50" s="140"/>
      <c r="J50" s="30"/>
      <c r="K50" s="32"/>
    </row>
    <row r="51" ht="16.5" customHeight="1">
      <c r="B51" s="29"/>
      <c r="C51" s="30"/>
      <c r="D51" s="30"/>
      <c r="E51" s="141" t="s">
        <v>128</v>
      </c>
      <c r="F51" s="30"/>
      <c r="G51" s="30"/>
      <c r="H51" s="30"/>
      <c r="I51" s="140"/>
      <c r="J51" s="30"/>
      <c r="K51" s="32"/>
    </row>
    <row r="52">
      <c r="B52" s="29"/>
      <c r="C52" s="41" t="s">
        <v>129</v>
      </c>
      <c r="D52" s="30"/>
      <c r="E52" s="30"/>
      <c r="F52" s="30"/>
      <c r="G52" s="30"/>
      <c r="H52" s="30"/>
      <c r="I52" s="140"/>
      <c r="J52" s="30"/>
      <c r="K52" s="32"/>
    </row>
    <row r="53" s="1" customFormat="1" ht="16.5" customHeight="1">
      <c r="B53" s="47"/>
      <c r="C53" s="48"/>
      <c r="D53" s="48"/>
      <c r="E53" s="56" t="s">
        <v>232</v>
      </c>
      <c r="F53" s="48"/>
      <c r="G53" s="48"/>
      <c r="H53" s="48"/>
      <c r="I53" s="142"/>
      <c r="J53" s="48"/>
      <c r="K53" s="52"/>
    </row>
    <row r="54" s="1" customFormat="1" ht="14.4" customHeight="1">
      <c r="B54" s="47"/>
      <c r="C54" s="41" t="s">
        <v>233</v>
      </c>
      <c r="D54" s="48"/>
      <c r="E54" s="48"/>
      <c r="F54" s="48"/>
      <c r="G54" s="48"/>
      <c r="H54" s="48"/>
      <c r="I54" s="142"/>
      <c r="J54" s="48"/>
      <c r="K54" s="52"/>
    </row>
    <row r="55" s="1" customFormat="1" ht="17.25" customHeight="1">
      <c r="B55" s="47"/>
      <c r="C55" s="48"/>
      <c r="D55" s="48"/>
      <c r="E55" s="143" t="str">
        <f>E13</f>
        <v>OS 101.3.UN - Smíšená stezka osa číslo 3 - uznatelné náklady</v>
      </c>
      <c r="F55" s="48"/>
      <c r="G55" s="48"/>
      <c r="H55" s="48"/>
      <c r="I55" s="142"/>
      <c r="J55" s="48"/>
      <c r="K55" s="52"/>
    </row>
    <row r="56" s="1" customFormat="1" ht="6.96" customHeight="1">
      <c r="B56" s="47"/>
      <c r="C56" s="48"/>
      <c r="D56" s="48"/>
      <c r="E56" s="48"/>
      <c r="F56" s="48"/>
      <c r="G56" s="48"/>
      <c r="H56" s="48"/>
      <c r="I56" s="142"/>
      <c r="J56" s="48"/>
      <c r="K56" s="52"/>
    </row>
    <row r="57" s="1" customFormat="1" ht="18" customHeight="1">
      <c r="B57" s="47"/>
      <c r="C57" s="41" t="s">
        <v>23</v>
      </c>
      <c r="D57" s="48"/>
      <c r="E57" s="48"/>
      <c r="F57" s="36" t="str">
        <f>F16</f>
        <v>Bratrušov</v>
      </c>
      <c r="G57" s="48"/>
      <c r="H57" s="48"/>
      <c r="I57" s="144" t="s">
        <v>25</v>
      </c>
      <c r="J57" s="145" t="str">
        <f>IF(J16="","",J16)</f>
        <v>5.6.2017</v>
      </c>
      <c r="K57" s="52"/>
    </row>
    <row r="58" s="1" customFormat="1" ht="6.96" customHeight="1">
      <c r="B58" s="47"/>
      <c r="C58" s="48"/>
      <c r="D58" s="48"/>
      <c r="E58" s="48"/>
      <c r="F58" s="48"/>
      <c r="G58" s="48"/>
      <c r="H58" s="48"/>
      <c r="I58" s="142"/>
      <c r="J58" s="48"/>
      <c r="K58" s="52"/>
    </row>
    <row r="59" s="1" customFormat="1">
      <c r="B59" s="47"/>
      <c r="C59" s="41" t="s">
        <v>27</v>
      </c>
      <c r="D59" s="48"/>
      <c r="E59" s="48"/>
      <c r="F59" s="36" t="str">
        <f>E19</f>
        <v xml:space="preserve"> </v>
      </c>
      <c r="G59" s="48"/>
      <c r="H59" s="48"/>
      <c r="I59" s="144" t="s">
        <v>33</v>
      </c>
      <c r="J59" s="45" t="str">
        <f>E25</f>
        <v xml:space="preserve"> </v>
      </c>
      <c r="K59" s="52"/>
    </row>
    <row r="60" s="1" customFormat="1" ht="14.4" customHeight="1">
      <c r="B60" s="47"/>
      <c r="C60" s="41" t="s">
        <v>31</v>
      </c>
      <c r="D60" s="48"/>
      <c r="E60" s="48"/>
      <c r="F60" s="36" t="str">
        <f>IF(E22="","",E22)</f>
        <v/>
      </c>
      <c r="G60" s="48"/>
      <c r="H60" s="48"/>
      <c r="I60" s="142"/>
      <c r="J60" s="167"/>
      <c r="K60" s="52"/>
    </row>
    <row r="61" s="1" customFormat="1" ht="10.32" customHeight="1">
      <c r="B61" s="47"/>
      <c r="C61" s="48"/>
      <c r="D61" s="48"/>
      <c r="E61" s="48"/>
      <c r="F61" s="48"/>
      <c r="G61" s="48"/>
      <c r="H61" s="48"/>
      <c r="I61" s="142"/>
      <c r="J61" s="48"/>
      <c r="K61" s="52"/>
    </row>
    <row r="62" s="1" customFormat="1" ht="29.28" customHeight="1">
      <c r="B62" s="47"/>
      <c r="C62" s="168" t="s">
        <v>132</v>
      </c>
      <c r="D62" s="157"/>
      <c r="E62" s="157"/>
      <c r="F62" s="157"/>
      <c r="G62" s="157"/>
      <c r="H62" s="157"/>
      <c r="I62" s="169"/>
      <c r="J62" s="170" t="s">
        <v>133</v>
      </c>
      <c r="K62" s="171"/>
    </row>
    <row r="63" s="1" customFormat="1" ht="10.32" customHeight="1">
      <c r="B63" s="47"/>
      <c r="C63" s="48"/>
      <c r="D63" s="48"/>
      <c r="E63" s="48"/>
      <c r="F63" s="48"/>
      <c r="G63" s="48"/>
      <c r="H63" s="48"/>
      <c r="I63" s="142"/>
      <c r="J63" s="48"/>
      <c r="K63" s="52"/>
    </row>
    <row r="64" s="1" customFormat="1" ht="29.28" customHeight="1">
      <c r="B64" s="47"/>
      <c r="C64" s="172" t="s">
        <v>134</v>
      </c>
      <c r="D64" s="48"/>
      <c r="E64" s="48"/>
      <c r="F64" s="48"/>
      <c r="G64" s="48"/>
      <c r="H64" s="48"/>
      <c r="I64" s="142"/>
      <c r="J64" s="153">
        <f>J95</f>
        <v>0</v>
      </c>
      <c r="K64" s="52"/>
      <c r="AU64" s="25" t="s">
        <v>135</v>
      </c>
    </row>
    <row r="65" s="8" customFormat="1" ht="24.96" customHeight="1">
      <c r="B65" s="173"/>
      <c r="C65" s="174"/>
      <c r="D65" s="175" t="s">
        <v>235</v>
      </c>
      <c r="E65" s="176"/>
      <c r="F65" s="176"/>
      <c r="G65" s="176"/>
      <c r="H65" s="176"/>
      <c r="I65" s="177"/>
      <c r="J65" s="178">
        <f>J96</f>
        <v>0</v>
      </c>
      <c r="K65" s="179"/>
    </row>
    <row r="66" s="9" customFormat="1" ht="19.92" customHeight="1">
      <c r="B66" s="180"/>
      <c r="C66" s="181"/>
      <c r="D66" s="182" t="s">
        <v>236</v>
      </c>
      <c r="E66" s="183"/>
      <c r="F66" s="183"/>
      <c r="G66" s="183"/>
      <c r="H66" s="183"/>
      <c r="I66" s="184"/>
      <c r="J66" s="185">
        <f>J97</f>
        <v>0</v>
      </c>
      <c r="K66" s="186"/>
    </row>
    <row r="67" s="9" customFormat="1" ht="19.92" customHeight="1">
      <c r="B67" s="180"/>
      <c r="C67" s="181"/>
      <c r="D67" s="182" t="s">
        <v>237</v>
      </c>
      <c r="E67" s="183"/>
      <c r="F67" s="183"/>
      <c r="G67" s="183"/>
      <c r="H67" s="183"/>
      <c r="I67" s="184"/>
      <c r="J67" s="185">
        <f>J183</f>
        <v>0</v>
      </c>
      <c r="K67" s="186"/>
    </row>
    <row r="68" s="9" customFormat="1" ht="19.92" customHeight="1">
      <c r="B68" s="180"/>
      <c r="C68" s="181"/>
      <c r="D68" s="182" t="s">
        <v>238</v>
      </c>
      <c r="E68" s="183"/>
      <c r="F68" s="183"/>
      <c r="G68" s="183"/>
      <c r="H68" s="183"/>
      <c r="I68" s="184"/>
      <c r="J68" s="185">
        <f>J205</f>
        <v>0</v>
      </c>
      <c r="K68" s="186"/>
    </row>
    <row r="69" s="9" customFormat="1" ht="19.92" customHeight="1">
      <c r="B69" s="180"/>
      <c r="C69" s="181"/>
      <c r="D69" s="182" t="s">
        <v>239</v>
      </c>
      <c r="E69" s="183"/>
      <c r="F69" s="183"/>
      <c r="G69" s="183"/>
      <c r="H69" s="183"/>
      <c r="I69" s="184"/>
      <c r="J69" s="185">
        <f>J222</f>
        <v>0</v>
      </c>
      <c r="K69" s="186"/>
    </row>
    <row r="70" s="9" customFormat="1" ht="19.92" customHeight="1">
      <c r="B70" s="180"/>
      <c r="C70" s="181"/>
      <c r="D70" s="182" t="s">
        <v>240</v>
      </c>
      <c r="E70" s="183"/>
      <c r="F70" s="183"/>
      <c r="G70" s="183"/>
      <c r="H70" s="183"/>
      <c r="I70" s="184"/>
      <c r="J70" s="185">
        <f>J240</f>
        <v>0</v>
      </c>
      <c r="K70" s="186"/>
    </row>
    <row r="71" s="9" customFormat="1" ht="19.92" customHeight="1">
      <c r="B71" s="180"/>
      <c r="C71" s="181"/>
      <c r="D71" s="182" t="s">
        <v>241</v>
      </c>
      <c r="E71" s="183"/>
      <c r="F71" s="183"/>
      <c r="G71" s="183"/>
      <c r="H71" s="183"/>
      <c r="I71" s="184"/>
      <c r="J71" s="185">
        <f>J254</f>
        <v>0</v>
      </c>
      <c r="K71" s="186"/>
    </row>
    <row r="72" s="1" customFormat="1" ht="21.84" customHeight="1">
      <c r="B72" s="47"/>
      <c r="C72" s="48"/>
      <c r="D72" s="48"/>
      <c r="E72" s="48"/>
      <c r="F72" s="48"/>
      <c r="G72" s="48"/>
      <c r="H72" s="48"/>
      <c r="I72" s="142"/>
      <c r="J72" s="48"/>
      <c r="K72" s="52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164"/>
      <c r="J73" s="69"/>
      <c r="K73" s="70"/>
    </row>
    <row r="77" s="1" customFormat="1" ht="6.96" customHeight="1">
      <c r="B77" s="71"/>
      <c r="C77" s="72"/>
      <c r="D77" s="72"/>
      <c r="E77" s="72"/>
      <c r="F77" s="72"/>
      <c r="G77" s="72"/>
      <c r="H77" s="72"/>
      <c r="I77" s="165"/>
      <c r="J77" s="72"/>
      <c r="K77" s="72"/>
      <c r="L77" s="47"/>
    </row>
    <row r="78" s="1" customFormat="1" ht="36.96" customHeight="1">
      <c r="B78" s="47"/>
      <c r="C78" s="73" t="s">
        <v>142</v>
      </c>
      <c r="I78" s="187"/>
      <c r="L78" s="47"/>
    </row>
    <row r="79" s="1" customFormat="1" ht="6.96" customHeight="1">
      <c r="B79" s="47"/>
      <c r="I79" s="187"/>
      <c r="L79" s="47"/>
    </row>
    <row r="80" s="1" customFormat="1" ht="14.4" customHeight="1">
      <c r="B80" s="47"/>
      <c r="C80" s="75" t="s">
        <v>19</v>
      </c>
      <c r="I80" s="187"/>
      <c r="L80" s="47"/>
    </row>
    <row r="81" s="1" customFormat="1" ht="16.5" customHeight="1">
      <c r="B81" s="47"/>
      <c r="E81" s="188" t="str">
        <f>E7</f>
        <v>Cyklostezka Bratrušov - 1.rozpočet</v>
      </c>
      <c r="F81" s="75"/>
      <c r="G81" s="75"/>
      <c r="H81" s="75"/>
      <c r="I81" s="187"/>
      <c r="L81" s="47"/>
    </row>
    <row r="82">
      <c r="B82" s="29"/>
      <c r="C82" s="75" t="s">
        <v>127</v>
      </c>
      <c r="L82" s="29"/>
    </row>
    <row r="83" ht="16.5" customHeight="1">
      <c r="B83" s="29"/>
      <c r="E83" s="188" t="s">
        <v>128</v>
      </c>
      <c r="L83" s="29"/>
    </row>
    <row r="84">
      <c r="B84" s="29"/>
      <c r="C84" s="75" t="s">
        <v>129</v>
      </c>
      <c r="L84" s="29"/>
    </row>
    <row r="85" s="1" customFormat="1" ht="16.5" customHeight="1">
      <c r="B85" s="47"/>
      <c r="E85" s="230" t="s">
        <v>232</v>
      </c>
      <c r="F85" s="1"/>
      <c r="G85" s="1"/>
      <c r="H85" s="1"/>
      <c r="I85" s="187"/>
      <c r="L85" s="47"/>
    </row>
    <row r="86" s="1" customFormat="1" ht="14.4" customHeight="1">
      <c r="B86" s="47"/>
      <c r="C86" s="75" t="s">
        <v>233</v>
      </c>
      <c r="I86" s="187"/>
      <c r="L86" s="47"/>
    </row>
    <row r="87" s="1" customFormat="1" ht="17.25" customHeight="1">
      <c r="B87" s="47"/>
      <c r="E87" s="78" t="str">
        <f>E13</f>
        <v>OS 101.3.UN - Smíšená stezka osa číslo 3 - uznatelné náklady</v>
      </c>
      <c r="F87" s="1"/>
      <c r="G87" s="1"/>
      <c r="H87" s="1"/>
      <c r="I87" s="187"/>
      <c r="L87" s="47"/>
    </row>
    <row r="88" s="1" customFormat="1" ht="6.96" customHeight="1">
      <c r="B88" s="47"/>
      <c r="I88" s="187"/>
      <c r="L88" s="47"/>
    </row>
    <row r="89" s="1" customFormat="1" ht="18" customHeight="1">
      <c r="B89" s="47"/>
      <c r="C89" s="75" t="s">
        <v>23</v>
      </c>
      <c r="F89" s="189" t="str">
        <f>F16</f>
        <v>Bratrušov</v>
      </c>
      <c r="I89" s="190" t="s">
        <v>25</v>
      </c>
      <c r="J89" s="80" t="str">
        <f>IF(J16="","",J16)</f>
        <v>5.6.2017</v>
      </c>
      <c r="L89" s="47"/>
    </row>
    <row r="90" s="1" customFormat="1" ht="6.96" customHeight="1">
      <c r="B90" s="47"/>
      <c r="I90" s="187"/>
      <c r="L90" s="47"/>
    </row>
    <row r="91" s="1" customFormat="1">
      <c r="B91" s="47"/>
      <c r="C91" s="75" t="s">
        <v>27</v>
      </c>
      <c r="F91" s="189" t="str">
        <f>E19</f>
        <v xml:space="preserve"> </v>
      </c>
      <c r="I91" s="190" t="s">
        <v>33</v>
      </c>
      <c r="J91" s="189" t="str">
        <f>E25</f>
        <v xml:space="preserve"> </v>
      </c>
      <c r="L91" s="47"/>
    </row>
    <row r="92" s="1" customFormat="1" ht="14.4" customHeight="1">
      <c r="B92" s="47"/>
      <c r="C92" s="75" t="s">
        <v>31</v>
      </c>
      <c r="F92" s="189" t="str">
        <f>IF(E22="","",E22)</f>
        <v/>
      </c>
      <c r="I92" s="187"/>
      <c r="L92" s="47"/>
    </row>
    <row r="93" s="1" customFormat="1" ht="10.32" customHeight="1">
      <c r="B93" s="47"/>
      <c r="I93" s="187"/>
      <c r="L93" s="47"/>
    </row>
    <row r="94" s="10" customFormat="1" ht="29.28" customHeight="1">
      <c r="B94" s="191"/>
      <c r="C94" s="192" t="s">
        <v>143</v>
      </c>
      <c r="D94" s="193" t="s">
        <v>55</v>
      </c>
      <c r="E94" s="193" t="s">
        <v>51</v>
      </c>
      <c r="F94" s="193" t="s">
        <v>144</v>
      </c>
      <c r="G94" s="193" t="s">
        <v>145</v>
      </c>
      <c r="H94" s="193" t="s">
        <v>146</v>
      </c>
      <c r="I94" s="194" t="s">
        <v>147</v>
      </c>
      <c r="J94" s="193" t="s">
        <v>133</v>
      </c>
      <c r="K94" s="195" t="s">
        <v>148</v>
      </c>
      <c r="L94" s="191"/>
      <c r="M94" s="93" t="s">
        <v>149</v>
      </c>
      <c r="N94" s="94" t="s">
        <v>40</v>
      </c>
      <c r="O94" s="94" t="s">
        <v>150</v>
      </c>
      <c r="P94" s="94" t="s">
        <v>151</v>
      </c>
      <c r="Q94" s="94" t="s">
        <v>152</v>
      </c>
      <c r="R94" s="94" t="s">
        <v>153</v>
      </c>
      <c r="S94" s="94" t="s">
        <v>154</v>
      </c>
      <c r="T94" s="95" t="s">
        <v>155</v>
      </c>
    </row>
    <row r="95" s="1" customFormat="1" ht="29.28" customHeight="1">
      <c r="B95" s="47"/>
      <c r="C95" s="97" t="s">
        <v>134</v>
      </c>
      <c r="I95" s="187"/>
      <c r="J95" s="196">
        <f>BK95</f>
        <v>0</v>
      </c>
      <c r="L95" s="47"/>
      <c r="M95" s="96"/>
      <c r="N95" s="83"/>
      <c r="O95" s="83"/>
      <c r="P95" s="197">
        <f>P96</f>
        <v>0</v>
      </c>
      <c r="Q95" s="83"/>
      <c r="R95" s="197">
        <f>R96</f>
        <v>21.361408919999999</v>
      </c>
      <c r="S95" s="83"/>
      <c r="T95" s="198">
        <f>T96</f>
        <v>0</v>
      </c>
      <c r="AT95" s="25" t="s">
        <v>69</v>
      </c>
      <c r="AU95" s="25" t="s">
        <v>135</v>
      </c>
      <c r="BK95" s="199">
        <f>BK96</f>
        <v>0</v>
      </c>
    </row>
    <row r="96" s="11" customFormat="1" ht="37.44001" customHeight="1">
      <c r="B96" s="200"/>
      <c r="D96" s="201" t="s">
        <v>69</v>
      </c>
      <c r="E96" s="202" t="s">
        <v>242</v>
      </c>
      <c r="F96" s="202" t="s">
        <v>243</v>
      </c>
      <c r="I96" s="203"/>
      <c r="J96" s="204">
        <f>BK96</f>
        <v>0</v>
      </c>
      <c r="L96" s="200"/>
      <c r="M96" s="205"/>
      <c r="N96" s="206"/>
      <c r="O96" s="206"/>
      <c r="P96" s="207">
        <f>P97+P183+P205+P222+P240+P254</f>
        <v>0</v>
      </c>
      <c r="Q96" s="206"/>
      <c r="R96" s="207">
        <f>R97+R183+R205+R222+R240+R254</f>
        <v>21.361408919999999</v>
      </c>
      <c r="S96" s="206"/>
      <c r="T96" s="208">
        <f>T97+T183+T205+T222+T240+T254</f>
        <v>0</v>
      </c>
      <c r="AR96" s="201" t="s">
        <v>77</v>
      </c>
      <c r="AT96" s="209" t="s">
        <v>69</v>
      </c>
      <c r="AU96" s="209" t="s">
        <v>70</v>
      </c>
      <c r="AY96" s="201" t="s">
        <v>159</v>
      </c>
      <c r="BK96" s="210">
        <f>BK97+BK183+BK205+BK222+BK240+BK254</f>
        <v>0</v>
      </c>
    </row>
    <row r="97" s="11" customFormat="1" ht="19.92" customHeight="1">
      <c r="B97" s="200"/>
      <c r="D97" s="201" t="s">
        <v>69</v>
      </c>
      <c r="E97" s="211" t="s">
        <v>77</v>
      </c>
      <c r="F97" s="211" t="s">
        <v>244</v>
      </c>
      <c r="I97" s="203"/>
      <c r="J97" s="212">
        <f>BK97</f>
        <v>0</v>
      </c>
      <c r="L97" s="200"/>
      <c r="M97" s="205"/>
      <c r="N97" s="206"/>
      <c r="O97" s="206"/>
      <c r="P97" s="207">
        <f>SUM(P98:P182)</f>
        <v>0</v>
      </c>
      <c r="Q97" s="206"/>
      <c r="R97" s="207">
        <f>SUM(R98:R182)</f>
        <v>3.8610000000000002</v>
      </c>
      <c r="S97" s="206"/>
      <c r="T97" s="208">
        <f>SUM(T98:T182)</f>
        <v>0</v>
      </c>
      <c r="AR97" s="201" t="s">
        <v>77</v>
      </c>
      <c r="AT97" s="209" t="s">
        <v>69</v>
      </c>
      <c r="AU97" s="209" t="s">
        <v>77</v>
      </c>
      <c r="AY97" s="201" t="s">
        <v>159</v>
      </c>
      <c r="BK97" s="210">
        <f>SUM(BK98:BK182)</f>
        <v>0</v>
      </c>
    </row>
    <row r="98" s="1" customFormat="1" ht="16.5" customHeight="1">
      <c r="B98" s="213"/>
      <c r="C98" s="214" t="s">
        <v>77</v>
      </c>
      <c r="D98" s="214" t="s">
        <v>162</v>
      </c>
      <c r="E98" s="215" t="s">
        <v>484</v>
      </c>
      <c r="F98" s="216" t="s">
        <v>485</v>
      </c>
      <c r="G98" s="217" t="s">
        <v>486</v>
      </c>
      <c r="H98" s="218">
        <v>0.0070000000000000001</v>
      </c>
      <c r="I98" s="219"/>
      <c r="J98" s="220">
        <f>ROUND(I98*H98,2)</f>
        <v>0</v>
      </c>
      <c r="K98" s="216" t="s">
        <v>166</v>
      </c>
      <c r="L98" s="47"/>
      <c r="M98" s="221" t="s">
        <v>5</v>
      </c>
      <c r="N98" s="222" t="s">
        <v>41</v>
      </c>
      <c r="O98" s="48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AR98" s="25" t="s">
        <v>175</v>
      </c>
      <c r="AT98" s="25" t="s">
        <v>162</v>
      </c>
      <c r="AU98" s="25" t="s">
        <v>79</v>
      </c>
      <c r="AY98" s="25" t="s">
        <v>159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25" t="s">
        <v>77</v>
      </c>
      <c r="BK98" s="225">
        <f>ROUND(I98*H98,2)</f>
        <v>0</v>
      </c>
      <c r="BL98" s="25" t="s">
        <v>175</v>
      </c>
      <c r="BM98" s="25" t="s">
        <v>1199</v>
      </c>
    </row>
    <row r="99" s="12" customFormat="1">
      <c r="B99" s="231"/>
      <c r="D99" s="232" t="s">
        <v>249</v>
      </c>
      <c r="E99" s="233" t="s">
        <v>5</v>
      </c>
      <c r="F99" s="234" t="s">
        <v>1200</v>
      </c>
      <c r="H99" s="235">
        <v>0.0070000000000000001</v>
      </c>
      <c r="I99" s="236"/>
      <c r="L99" s="231"/>
      <c r="M99" s="237"/>
      <c r="N99" s="238"/>
      <c r="O99" s="238"/>
      <c r="P99" s="238"/>
      <c r="Q99" s="238"/>
      <c r="R99" s="238"/>
      <c r="S99" s="238"/>
      <c r="T99" s="239"/>
      <c r="AT99" s="233" t="s">
        <v>249</v>
      </c>
      <c r="AU99" s="233" t="s">
        <v>79</v>
      </c>
      <c r="AV99" s="12" t="s">
        <v>79</v>
      </c>
      <c r="AW99" s="12" t="s">
        <v>34</v>
      </c>
      <c r="AX99" s="12" t="s">
        <v>70</v>
      </c>
      <c r="AY99" s="233" t="s">
        <v>159</v>
      </c>
    </row>
    <row r="100" s="13" customFormat="1">
      <c r="B100" s="240"/>
      <c r="D100" s="232" t="s">
        <v>249</v>
      </c>
      <c r="E100" s="241" t="s">
        <v>5</v>
      </c>
      <c r="F100" s="242" t="s">
        <v>251</v>
      </c>
      <c r="H100" s="243">
        <v>0.0070000000000000001</v>
      </c>
      <c r="I100" s="244"/>
      <c r="L100" s="240"/>
      <c r="M100" s="245"/>
      <c r="N100" s="246"/>
      <c r="O100" s="246"/>
      <c r="P100" s="246"/>
      <c r="Q100" s="246"/>
      <c r="R100" s="246"/>
      <c r="S100" s="246"/>
      <c r="T100" s="247"/>
      <c r="AT100" s="241" t="s">
        <v>249</v>
      </c>
      <c r="AU100" s="241" t="s">
        <v>79</v>
      </c>
      <c r="AV100" s="13" t="s">
        <v>175</v>
      </c>
      <c r="AW100" s="13" t="s">
        <v>34</v>
      </c>
      <c r="AX100" s="13" t="s">
        <v>77</v>
      </c>
      <c r="AY100" s="241" t="s">
        <v>159</v>
      </c>
    </row>
    <row r="101" s="1" customFormat="1" ht="38.25" customHeight="1">
      <c r="B101" s="213"/>
      <c r="C101" s="214" t="s">
        <v>79</v>
      </c>
      <c r="D101" s="214" t="s">
        <v>162</v>
      </c>
      <c r="E101" s="215" t="s">
        <v>530</v>
      </c>
      <c r="F101" s="216" t="s">
        <v>1074</v>
      </c>
      <c r="G101" s="217" t="s">
        <v>289</v>
      </c>
      <c r="H101" s="218">
        <v>156</v>
      </c>
      <c r="I101" s="219"/>
      <c r="J101" s="220">
        <f>ROUND(I101*H101,2)</f>
        <v>0</v>
      </c>
      <c r="K101" s="216" t="s">
        <v>166</v>
      </c>
      <c r="L101" s="47"/>
      <c r="M101" s="221" t="s">
        <v>5</v>
      </c>
      <c r="N101" s="222" t="s">
        <v>41</v>
      </c>
      <c r="O101" s="48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25" t="s">
        <v>175</v>
      </c>
      <c r="AT101" s="25" t="s">
        <v>162</v>
      </c>
      <c r="AU101" s="25" t="s">
        <v>79</v>
      </c>
      <c r="AY101" s="25" t="s">
        <v>159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25" t="s">
        <v>77</v>
      </c>
      <c r="BK101" s="225">
        <f>ROUND(I101*H101,2)</f>
        <v>0</v>
      </c>
      <c r="BL101" s="25" t="s">
        <v>175</v>
      </c>
      <c r="BM101" s="25" t="s">
        <v>1201</v>
      </c>
    </row>
    <row r="102" s="14" customFormat="1">
      <c r="B102" s="248"/>
      <c r="D102" s="232" t="s">
        <v>249</v>
      </c>
      <c r="E102" s="249" t="s">
        <v>5</v>
      </c>
      <c r="F102" s="250" t="s">
        <v>535</v>
      </c>
      <c r="H102" s="249" t="s">
        <v>5</v>
      </c>
      <c r="I102" s="251"/>
      <c r="L102" s="248"/>
      <c r="M102" s="252"/>
      <c r="N102" s="253"/>
      <c r="O102" s="253"/>
      <c r="P102" s="253"/>
      <c r="Q102" s="253"/>
      <c r="R102" s="253"/>
      <c r="S102" s="253"/>
      <c r="T102" s="254"/>
      <c r="AT102" s="249" t="s">
        <v>249</v>
      </c>
      <c r="AU102" s="249" t="s">
        <v>79</v>
      </c>
      <c r="AV102" s="14" t="s">
        <v>77</v>
      </c>
      <c r="AW102" s="14" t="s">
        <v>34</v>
      </c>
      <c r="AX102" s="14" t="s">
        <v>70</v>
      </c>
      <c r="AY102" s="249" t="s">
        <v>159</v>
      </c>
    </row>
    <row r="103" s="12" customFormat="1">
      <c r="B103" s="231"/>
      <c r="D103" s="232" t="s">
        <v>249</v>
      </c>
      <c r="E103" s="233" t="s">
        <v>5</v>
      </c>
      <c r="F103" s="234" t="s">
        <v>1202</v>
      </c>
      <c r="H103" s="235">
        <v>156</v>
      </c>
      <c r="I103" s="236"/>
      <c r="L103" s="231"/>
      <c r="M103" s="237"/>
      <c r="N103" s="238"/>
      <c r="O103" s="238"/>
      <c r="P103" s="238"/>
      <c r="Q103" s="238"/>
      <c r="R103" s="238"/>
      <c r="S103" s="238"/>
      <c r="T103" s="239"/>
      <c r="AT103" s="233" t="s">
        <v>249</v>
      </c>
      <c r="AU103" s="233" t="s">
        <v>79</v>
      </c>
      <c r="AV103" s="12" t="s">
        <v>79</v>
      </c>
      <c r="AW103" s="12" t="s">
        <v>34</v>
      </c>
      <c r="AX103" s="12" t="s">
        <v>70</v>
      </c>
      <c r="AY103" s="233" t="s">
        <v>159</v>
      </c>
    </row>
    <row r="104" s="13" customFormat="1">
      <c r="B104" s="240"/>
      <c r="D104" s="232" t="s">
        <v>249</v>
      </c>
      <c r="E104" s="241" t="s">
        <v>5</v>
      </c>
      <c r="F104" s="242" t="s">
        <v>251</v>
      </c>
      <c r="H104" s="243">
        <v>156</v>
      </c>
      <c r="I104" s="244"/>
      <c r="L104" s="240"/>
      <c r="M104" s="245"/>
      <c r="N104" s="246"/>
      <c r="O104" s="246"/>
      <c r="P104" s="246"/>
      <c r="Q104" s="246"/>
      <c r="R104" s="246"/>
      <c r="S104" s="246"/>
      <c r="T104" s="247"/>
      <c r="AT104" s="241" t="s">
        <v>249</v>
      </c>
      <c r="AU104" s="241" t="s">
        <v>79</v>
      </c>
      <c r="AV104" s="13" t="s">
        <v>175</v>
      </c>
      <c r="AW104" s="13" t="s">
        <v>34</v>
      </c>
      <c r="AX104" s="13" t="s">
        <v>77</v>
      </c>
      <c r="AY104" s="241" t="s">
        <v>159</v>
      </c>
    </row>
    <row r="105" s="1" customFormat="1" ht="25.5" customHeight="1">
      <c r="B105" s="213"/>
      <c r="C105" s="214" t="s">
        <v>93</v>
      </c>
      <c r="D105" s="214" t="s">
        <v>162</v>
      </c>
      <c r="E105" s="215" t="s">
        <v>537</v>
      </c>
      <c r="F105" s="216" t="s">
        <v>538</v>
      </c>
      <c r="G105" s="217" t="s">
        <v>289</v>
      </c>
      <c r="H105" s="218">
        <v>65</v>
      </c>
      <c r="I105" s="219"/>
      <c r="J105" s="220">
        <f>ROUND(I105*H105,2)</f>
        <v>0</v>
      </c>
      <c r="K105" s="216" t="s">
        <v>166</v>
      </c>
      <c r="L105" s="47"/>
      <c r="M105" s="221" t="s">
        <v>5</v>
      </c>
      <c r="N105" s="222" t="s">
        <v>41</v>
      </c>
      <c r="O105" s="48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AR105" s="25" t="s">
        <v>175</v>
      </c>
      <c r="AT105" s="25" t="s">
        <v>162</v>
      </c>
      <c r="AU105" s="25" t="s">
        <v>79</v>
      </c>
      <c r="AY105" s="25" t="s">
        <v>159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25" t="s">
        <v>77</v>
      </c>
      <c r="BK105" s="225">
        <f>ROUND(I105*H105,2)</f>
        <v>0</v>
      </c>
      <c r="BL105" s="25" t="s">
        <v>175</v>
      </c>
      <c r="BM105" s="25" t="s">
        <v>1203</v>
      </c>
    </row>
    <row r="106" s="14" customFormat="1">
      <c r="B106" s="248"/>
      <c r="D106" s="232" t="s">
        <v>249</v>
      </c>
      <c r="E106" s="249" t="s">
        <v>5</v>
      </c>
      <c r="F106" s="250" t="s">
        <v>1078</v>
      </c>
      <c r="H106" s="249" t="s">
        <v>5</v>
      </c>
      <c r="I106" s="251"/>
      <c r="L106" s="248"/>
      <c r="M106" s="252"/>
      <c r="N106" s="253"/>
      <c r="O106" s="253"/>
      <c r="P106" s="253"/>
      <c r="Q106" s="253"/>
      <c r="R106" s="253"/>
      <c r="S106" s="253"/>
      <c r="T106" s="254"/>
      <c r="AT106" s="249" t="s">
        <v>249</v>
      </c>
      <c r="AU106" s="249" t="s">
        <v>79</v>
      </c>
      <c r="AV106" s="14" t="s">
        <v>77</v>
      </c>
      <c r="AW106" s="14" t="s">
        <v>34</v>
      </c>
      <c r="AX106" s="14" t="s">
        <v>70</v>
      </c>
      <c r="AY106" s="249" t="s">
        <v>159</v>
      </c>
    </row>
    <row r="107" s="12" customFormat="1">
      <c r="B107" s="231"/>
      <c r="D107" s="232" t="s">
        <v>249</v>
      </c>
      <c r="E107" s="233" t="s">
        <v>5</v>
      </c>
      <c r="F107" s="234" t="s">
        <v>802</v>
      </c>
      <c r="H107" s="235">
        <v>65</v>
      </c>
      <c r="I107" s="236"/>
      <c r="L107" s="231"/>
      <c r="M107" s="237"/>
      <c r="N107" s="238"/>
      <c r="O107" s="238"/>
      <c r="P107" s="238"/>
      <c r="Q107" s="238"/>
      <c r="R107" s="238"/>
      <c r="S107" s="238"/>
      <c r="T107" s="239"/>
      <c r="AT107" s="233" t="s">
        <v>249</v>
      </c>
      <c r="AU107" s="233" t="s">
        <v>79</v>
      </c>
      <c r="AV107" s="12" t="s">
        <v>79</v>
      </c>
      <c r="AW107" s="12" t="s">
        <v>34</v>
      </c>
      <c r="AX107" s="12" t="s">
        <v>70</v>
      </c>
      <c r="AY107" s="233" t="s">
        <v>159</v>
      </c>
    </row>
    <row r="108" s="13" customFormat="1">
      <c r="B108" s="240"/>
      <c r="D108" s="232" t="s">
        <v>249</v>
      </c>
      <c r="E108" s="241" t="s">
        <v>5</v>
      </c>
      <c r="F108" s="242" t="s">
        <v>251</v>
      </c>
      <c r="H108" s="243">
        <v>65</v>
      </c>
      <c r="I108" s="244"/>
      <c r="L108" s="240"/>
      <c r="M108" s="245"/>
      <c r="N108" s="246"/>
      <c r="O108" s="246"/>
      <c r="P108" s="246"/>
      <c r="Q108" s="246"/>
      <c r="R108" s="246"/>
      <c r="S108" s="246"/>
      <c r="T108" s="247"/>
      <c r="AT108" s="241" t="s">
        <v>249</v>
      </c>
      <c r="AU108" s="241" t="s">
        <v>79</v>
      </c>
      <c r="AV108" s="13" t="s">
        <v>175</v>
      </c>
      <c r="AW108" s="13" t="s">
        <v>34</v>
      </c>
      <c r="AX108" s="13" t="s">
        <v>77</v>
      </c>
      <c r="AY108" s="241" t="s">
        <v>159</v>
      </c>
    </row>
    <row r="109" s="1" customFormat="1" ht="16.5" customHeight="1">
      <c r="B109" s="213"/>
      <c r="C109" s="255" t="s">
        <v>175</v>
      </c>
      <c r="D109" s="255" t="s">
        <v>395</v>
      </c>
      <c r="E109" s="256" t="s">
        <v>542</v>
      </c>
      <c r="F109" s="257" t="s">
        <v>543</v>
      </c>
      <c r="G109" s="258" t="s">
        <v>279</v>
      </c>
      <c r="H109" s="259">
        <v>3.8610000000000002</v>
      </c>
      <c r="I109" s="260"/>
      <c r="J109" s="261">
        <f>ROUND(I109*H109,2)</f>
        <v>0</v>
      </c>
      <c r="K109" s="257" t="s">
        <v>166</v>
      </c>
      <c r="L109" s="262"/>
      <c r="M109" s="263" t="s">
        <v>5</v>
      </c>
      <c r="N109" s="264" t="s">
        <v>41</v>
      </c>
      <c r="O109" s="48"/>
      <c r="P109" s="223">
        <f>O109*H109</f>
        <v>0</v>
      </c>
      <c r="Q109" s="223">
        <v>1</v>
      </c>
      <c r="R109" s="223">
        <f>Q109*H109</f>
        <v>3.8610000000000002</v>
      </c>
      <c r="S109" s="223">
        <v>0</v>
      </c>
      <c r="T109" s="224">
        <f>S109*H109</f>
        <v>0</v>
      </c>
      <c r="AR109" s="25" t="s">
        <v>194</v>
      </c>
      <c r="AT109" s="25" t="s">
        <v>395</v>
      </c>
      <c r="AU109" s="25" t="s">
        <v>79</v>
      </c>
      <c r="AY109" s="25" t="s">
        <v>159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25" t="s">
        <v>77</v>
      </c>
      <c r="BK109" s="225">
        <f>ROUND(I109*H109,2)</f>
        <v>0</v>
      </c>
      <c r="BL109" s="25" t="s">
        <v>175</v>
      </c>
      <c r="BM109" s="25" t="s">
        <v>1204</v>
      </c>
    </row>
    <row r="110" s="14" customFormat="1">
      <c r="B110" s="248"/>
      <c r="D110" s="232" t="s">
        <v>249</v>
      </c>
      <c r="E110" s="249" t="s">
        <v>5</v>
      </c>
      <c r="F110" s="250" t="s">
        <v>1081</v>
      </c>
      <c r="H110" s="249" t="s">
        <v>5</v>
      </c>
      <c r="I110" s="251"/>
      <c r="L110" s="248"/>
      <c r="M110" s="252"/>
      <c r="N110" s="253"/>
      <c r="O110" s="253"/>
      <c r="P110" s="253"/>
      <c r="Q110" s="253"/>
      <c r="R110" s="253"/>
      <c r="S110" s="253"/>
      <c r="T110" s="254"/>
      <c r="AT110" s="249" t="s">
        <v>249</v>
      </c>
      <c r="AU110" s="249" t="s">
        <v>79</v>
      </c>
      <c r="AV110" s="14" t="s">
        <v>77</v>
      </c>
      <c r="AW110" s="14" t="s">
        <v>34</v>
      </c>
      <c r="AX110" s="14" t="s">
        <v>70</v>
      </c>
      <c r="AY110" s="249" t="s">
        <v>159</v>
      </c>
    </row>
    <row r="111" s="12" customFormat="1">
      <c r="B111" s="231"/>
      <c r="D111" s="232" t="s">
        <v>249</v>
      </c>
      <c r="E111" s="233" t="s">
        <v>5</v>
      </c>
      <c r="F111" s="234" t="s">
        <v>1205</v>
      </c>
      <c r="H111" s="235">
        <v>1.7549999999999999</v>
      </c>
      <c r="I111" s="236"/>
      <c r="L111" s="231"/>
      <c r="M111" s="237"/>
      <c r="N111" s="238"/>
      <c r="O111" s="238"/>
      <c r="P111" s="238"/>
      <c r="Q111" s="238"/>
      <c r="R111" s="238"/>
      <c r="S111" s="238"/>
      <c r="T111" s="239"/>
      <c r="AT111" s="233" t="s">
        <v>249</v>
      </c>
      <c r="AU111" s="233" t="s">
        <v>79</v>
      </c>
      <c r="AV111" s="12" t="s">
        <v>79</v>
      </c>
      <c r="AW111" s="12" t="s">
        <v>34</v>
      </c>
      <c r="AX111" s="12" t="s">
        <v>70</v>
      </c>
      <c r="AY111" s="233" t="s">
        <v>159</v>
      </c>
    </row>
    <row r="112" s="14" customFormat="1">
      <c r="B112" s="248"/>
      <c r="D112" s="232" t="s">
        <v>249</v>
      </c>
      <c r="E112" s="249" t="s">
        <v>5</v>
      </c>
      <c r="F112" s="250" t="s">
        <v>547</v>
      </c>
      <c r="H112" s="249" t="s">
        <v>5</v>
      </c>
      <c r="I112" s="251"/>
      <c r="L112" s="248"/>
      <c r="M112" s="252"/>
      <c r="N112" s="253"/>
      <c r="O112" s="253"/>
      <c r="P112" s="253"/>
      <c r="Q112" s="253"/>
      <c r="R112" s="253"/>
      <c r="S112" s="253"/>
      <c r="T112" s="254"/>
      <c r="AT112" s="249" t="s">
        <v>249</v>
      </c>
      <c r="AU112" s="249" t="s">
        <v>79</v>
      </c>
      <c r="AV112" s="14" t="s">
        <v>77</v>
      </c>
      <c r="AW112" s="14" t="s">
        <v>34</v>
      </c>
      <c r="AX112" s="14" t="s">
        <v>70</v>
      </c>
      <c r="AY112" s="249" t="s">
        <v>159</v>
      </c>
    </row>
    <row r="113" s="12" customFormat="1">
      <c r="B113" s="231"/>
      <c r="D113" s="232" t="s">
        <v>249</v>
      </c>
      <c r="E113" s="233" t="s">
        <v>5</v>
      </c>
      <c r="F113" s="234" t="s">
        <v>1206</v>
      </c>
      <c r="H113" s="235">
        <v>2.1059999999999999</v>
      </c>
      <c r="I113" s="236"/>
      <c r="L113" s="231"/>
      <c r="M113" s="237"/>
      <c r="N113" s="238"/>
      <c r="O113" s="238"/>
      <c r="P113" s="238"/>
      <c r="Q113" s="238"/>
      <c r="R113" s="238"/>
      <c r="S113" s="238"/>
      <c r="T113" s="239"/>
      <c r="AT113" s="233" t="s">
        <v>249</v>
      </c>
      <c r="AU113" s="233" t="s">
        <v>79</v>
      </c>
      <c r="AV113" s="12" t="s">
        <v>79</v>
      </c>
      <c r="AW113" s="12" t="s">
        <v>34</v>
      </c>
      <c r="AX113" s="12" t="s">
        <v>70</v>
      </c>
      <c r="AY113" s="233" t="s">
        <v>159</v>
      </c>
    </row>
    <row r="114" s="13" customFormat="1">
      <c r="B114" s="240"/>
      <c r="D114" s="232" t="s">
        <v>249</v>
      </c>
      <c r="E114" s="241" t="s">
        <v>5</v>
      </c>
      <c r="F114" s="242" t="s">
        <v>251</v>
      </c>
      <c r="H114" s="243">
        <v>3.8610000000000002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249</v>
      </c>
      <c r="AU114" s="241" t="s">
        <v>79</v>
      </c>
      <c r="AV114" s="13" t="s">
        <v>175</v>
      </c>
      <c r="AW114" s="13" t="s">
        <v>34</v>
      </c>
      <c r="AX114" s="13" t="s">
        <v>77</v>
      </c>
      <c r="AY114" s="241" t="s">
        <v>159</v>
      </c>
    </row>
    <row r="115" s="1" customFormat="1" ht="38.25" customHeight="1">
      <c r="B115" s="213"/>
      <c r="C115" s="214" t="s">
        <v>158</v>
      </c>
      <c r="D115" s="214" t="s">
        <v>162</v>
      </c>
      <c r="E115" s="215" t="s">
        <v>1207</v>
      </c>
      <c r="F115" s="216" t="s">
        <v>1208</v>
      </c>
      <c r="G115" s="217" t="s">
        <v>247</v>
      </c>
      <c r="H115" s="218">
        <v>9</v>
      </c>
      <c r="I115" s="219"/>
      <c r="J115" s="220">
        <f>ROUND(I115*H115,2)</f>
        <v>0</v>
      </c>
      <c r="K115" s="216" t="s">
        <v>166</v>
      </c>
      <c r="L115" s="47"/>
      <c r="M115" s="221" t="s">
        <v>5</v>
      </c>
      <c r="N115" s="222" t="s">
        <v>41</v>
      </c>
      <c r="O115" s="48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AR115" s="25" t="s">
        <v>175</v>
      </c>
      <c r="AT115" s="25" t="s">
        <v>162</v>
      </c>
      <c r="AU115" s="25" t="s">
        <v>79</v>
      </c>
      <c r="AY115" s="25" t="s">
        <v>159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25" t="s">
        <v>77</v>
      </c>
      <c r="BK115" s="225">
        <f>ROUND(I115*H115,2)</f>
        <v>0</v>
      </c>
      <c r="BL115" s="25" t="s">
        <v>175</v>
      </c>
      <c r="BM115" s="25" t="s">
        <v>1209</v>
      </c>
    </row>
    <row r="116" s="14" customFormat="1">
      <c r="B116" s="248"/>
      <c r="D116" s="232" t="s">
        <v>249</v>
      </c>
      <c r="E116" s="249" t="s">
        <v>5</v>
      </c>
      <c r="F116" s="250" t="s">
        <v>1210</v>
      </c>
      <c r="H116" s="249" t="s">
        <v>5</v>
      </c>
      <c r="I116" s="251"/>
      <c r="L116" s="248"/>
      <c r="M116" s="252"/>
      <c r="N116" s="253"/>
      <c r="O116" s="253"/>
      <c r="P116" s="253"/>
      <c r="Q116" s="253"/>
      <c r="R116" s="253"/>
      <c r="S116" s="253"/>
      <c r="T116" s="254"/>
      <c r="AT116" s="249" t="s">
        <v>249</v>
      </c>
      <c r="AU116" s="249" t="s">
        <v>79</v>
      </c>
      <c r="AV116" s="14" t="s">
        <v>77</v>
      </c>
      <c r="AW116" s="14" t="s">
        <v>34</v>
      </c>
      <c r="AX116" s="14" t="s">
        <v>70</v>
      </c>
      <c r="AY116" s="249" t="s">
        <v>159</v>
      </c>
    </row>
    <row r="117" s="12" customFormat="1">
      <c r="B117" s="231"/>
      <c r="D117" s="232" t="s">
        <v>249</v>
      </c>
      <c r="E117" s="233" t="s">
        <v>5</v>
      </c>
      <c r="F117" s="234" t="s">
        <v>198</v>
      </c>
      <c r="H117" s="235">
        <v>9</v>
      </c>
      <c r="I117" s="236"/>
      <c r="L117" s="231"/>
      <c r="M117" s="237"/>
      <c r="N117" s="238"/>
      <c r="O117" s="238"/>
      <c r="P117" s="238"/>
      <c r="Q117" s="238"/>
      <c r="R117" s="238"/>
      <c r="S117" s="238"/>
      <c r="T117" s="239"/>
      <c r="AT117" s="233" t="s">
        <v>249</v>
      </c>
      <c r="AU117" s="233" t="s">
        <v>79</v>
      </c>
      <c r="AV117" s="12" t="s">
        <v>79</v>
      </c>
      <c r="AW117" s="12" t="s">
        <v>34</v>
      </c>
      <c r="AX117" s="12" t="s">
        <v>70</v>
      </c>
      <c r="AY117" s="233" t="s">
        <v>159</v>
      </c>
    </row>
    <row r="118" s="13" customFormat="1">
      <c r="B118" s="240"/>
      <c r="D118" s="232" t="s">
        <v>249</v>
      </c>
      <c r="E118" s="241" t="s">
        <v>5</v>
      </c>
      <c r="F118" s="242" t="s">
        <v>251</v>
      </c>
      <c r="H118" s="243">
        <v>9</v>
      </c>
      <c r="I118" s="244"/>
      <c r="L118" s="240"/>
      <c r="M118" s="245"/>
      <c r="N118" s="246"/>
      <c r="O118" s="246"/>
      <c r="P118" s="246"/>
      <c r="Q118" s="246"/>
      <c r="R118" s="246"/>
      <c r="S118" s="246"/>
      <c r="T118" s="247"/>
      <c r="AT118" s="241" t="s">
        <v>249</v>
      </c>
      <c r="AU118" s="241" t="s">
        <v>79</v>
      </c>
      <c r="AV118" s="13" t="s">
        <v>175</v>
      </c>
      <c r="AW118" s="13" t="s">
        <v>34</v>
      </c>
      <c r="AX118" s="13" t="s">
        <v>77</v>
      </c>
      <c r="AY118" s="241" t="s">
        <v>159</v>
      </c>
    </row>
    <row r="119" s="1" customFormat="1" ht="38.25" customHeight="1">
      <c r="B119" s="213"/>
      <c r="C119" s="214" t="s">
        <v>184</v>
      </c>
      <c r="D119" s="214" t="s">
        <v>162</v>
      </c>
      <c r="E119" s="215" t="s">
        <v>559</v>
      </c>
      <c r="F119" s="216" t="s">
        <v>560</v>
      </c>
      <c r="G119" s="217" t="s">
        <v>247</v>
      </c>
      <c r="H119" s="218">
        <v>4.5</v>
      </c>
      <c r="I119" s="219"/>
      <c r="J119" s="220">
        <f>ROUND(I119*H119,2)</f>
        <v>0</v>
      </c>
      <c r="K119" s="216" t="s">
        <v>166</v>
      </c>
      <c r="L119" s="47"/>
      <c r="M119" s="221" t="s">
        <v>5</v>
      </c>
      <c r="N119" s="222" t="s">
        <v>41</v>
      </c>
      <c r="O119" s="48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AR119" s="25" t="s">
        <v>175</v>
      </c>
      <c r="AT119" s="25" t="s">
        <v>162</v>
      </c>
      <c r="AU119" s="25" t="s">
        <v>79</v>
      </c>
      <c r="AY119" s="25" t="s">
        <v>159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25" t="s">
        <v>77</v>
      </c>
      <c r="BK119" s="225">
        <f>ROUND(I119*H119,2)</f>
        <v>0</v>
      </c>
      <c r="BL119" s="25" t="s">
        <v>175</v>
      </c>
      <c r="BM119" s="25" t="s">
        <v>1211</v>
      </c>
    </row>
    <row r="120" s="14" customFormat="1">
      <c r="B120" s="248"/>
      <c r="D120" s="232" t="s">
        <v>249</v>
      </c>
      <c r="E120" s="249" t="s">
        <v>5</v>
      </c>
      <c r="F120" s="250" t="s">
        <v>562</v>
      </c>
      <c r="H120" s="249" t="s">
        <v>5</v>
      </c>
      <c r="I120" s="251"/>
      <c r="L120" s="248"/>
      <c r="M120" s="252"/>
      <c r="N120" s="253"/>
      <c r="O120" s="253"/>
      <c r="P120" s="253"/>
      <c r="Q120" s="253"/>
      <c r="R120" s="253"/>
      <c r="S120" s="253"/>
      <c r="T120" s="254"/>
      <c r="AT120" s="249" t="s">
        <v>249</v>
      </c>
      <c r="AU120" s="249" t="s">
        <v>79</v>
      </c>
      <c r="AV120" s="14" t="s">
        <v>77</v>
      </c>
      <c r="AW120" s="14" t="s">
        <v>34</v>
      </c>
      <c r="AX120" s="14" t="s">
        <v>70</v>
      </c>
      <c r="AY120" s="249" t="s">
        <v>159</v>
      </c>
    </row>
    <row r="121" s="12" customFormat="1">
      <c r="B121" s="231"/>
      <c r="D121" s="232" t="s">
        <v>249</v>
      </c>
      <c r="E121" s="233" t="s">
        <v>5</v>
      </c>
      <c r="F121" s="234" t="s">
        <v>1212</v>
      </c>
      <c r="H121" s="235">
        <v>4.5</v>
      </c>
      <c r="I121" s="236"/>
      <c r="L121" s="231"/>
      <c r="M121" s="237"/>
      <c r="N121" s="238"/>
      <c r="O121" s="238"/>
      <c r="P121" s="238"/>
      <c r="Q121" s="238"/>
      <c r="R121" s="238"/>
      <c r="S121" s="238"/>
      <c r="T121" s="239"/>
      <c r="AT121" s="233" t="s">
        <v>249</v>
      </c>
      <c r="AU121" s="233" t="s">
        <v>79</v>
      </c>
      <c r="AV121" s="12" t="s">
        <v>79</v>
      </c>
      <c r="AW121" s="12" t="s">
        <v>34</v>
      </c>
      <c r="AX121" s="12" t="s">
        <v>70</v>
      </c>
      <c r="AY121" s="233" t="s">
        <v>159</v>
      </c>
    </row>
    <row r="122" s="13" customFormat="1">
      <c r="B122" s="240"/>
      <c r="D122" s="232" t="s">
        <v>249</v>
      </c>
      <c r="E122" s="241" t="s">
        <v>5</v>
      </c>
      <c r="F122" s="242" t="s">
        <v>251</v>
      </c>
      <c r="H122" s="243">
        <v>4.5</v>
      </c>
      <c r="I122" s="244"/>
      <c r="L122" s="240"/>
      <c r="M122" s="245"/>
      <c r="N122" s="246"/>
      <c r="O122" s="246"/>
      <c r="P122" s="246"/>
      <c r="Q122" s="246"/>
      <c r="R122" s="246"/>
      <c r="S122" s="246"/>
      <c r="T122" s="247"/>
      <c r="AT122" s="241" t="s">
        <v>249</v>
      </c>
      <c r="AU122" s="241" t="s">
        <v>79</v>
      </c>
      <c r="AV122" s="13" t="s">
        <v>175</v>
      </c>
      <c r="AW122" s="13" t="s">
        <v>34</v>
      </c>
      <c r="AX122" s="13" t="s">
        <v>77</v>
      </c>
      <c r="AY122" s="241" t="s">
        <v>159</v>
      </c>
    </row>
    <row r="123" s="1" customFormat="1" ht="25.5" customHeight="1">
      <c r="B123" s="213"/>
      <c r="C123" s="214" t="s">
        <v>190</v>
      </c>
      <c r="D123" s="214" t="s">
        <v>162</v>
      </c>
      <c r="E123" s="215" t="s">
        <v>564</v>
      </c>
      <c r="F123" s="216" t="s">
        <v>565</v>
      </c>
      <c r="G123" s="217" t="s">
        <v>247</v>
      </c>
      <c r="H123" s="218">
        <v>10.529999999999999</v>
      </c>
      <c r="I123" s="219"/>
      <c r="J123" s="220">
        <f>ROUND(I123*H123,2)</f>
        <v>0</v>
      </c>
      <c r="K123" s="216" t="s">
        <v>166</v>
      </c>
      <c r="L123" s="47"/>
      <c r="M123" s="221" t="s">
        <v>5</v>
      </c>
      <c r="N123" s="222" t="s">
        <v>41</v>
      </c>
      <c r="O123" s="48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25" t="s">
        <v>175</v>
      </c>
      <c r="AT123" s="25" t="s">
        <v>162</v>
      </c>
      <c r="AU123" s="25" t="s">
        <v>79</v>
      </c>
      <c r="AY123" s="25" t="s">
        <v>159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25" t="s">
        <v>77</v>
      </c>
      <c r="BK123" s="225">
        <f>ROUND(I123*H123,2)</f>
        <v>0</v>
      </c>
      <c r="BL123" s="25" t="s">
        <v>175</v>
      </c>
      <c r="BM123" s="25" t="s">
        <v>1213</v>
      </c>
    </row>
    <row r="124" s="14" customFormat="1">
      <c r="B124" s="248"/>
      <c r="D124" s="232" t="s">
        <v>249</v>
      </c>
      <c r="E124" s="249" t="s">
        <v>5</v>
      </c>
      <c r="F124" s="250" t="s">
        <v>1085</v>
      </c>
      <c r="H124" s="249" t="s">
        <v>5</v>
      </c>
      <c r="I124" s="251"/>
      <c r="L124" s="248"/>
      <c r="M124" s="252"/>
      <c r="N124" s="253"/>
      <c r="O124" s="253"/>
      <c r="P124" s="253"/>
      <c r="Q124" s="253"/>
      <c r="R124" s="253"/>
      <c r="S124" s="253"/>
      <c r="T124" s="254"/>
      <c r="AT124" s="249" t="s">
        <v>249</v>
      </c>
      <c r="AU124" s="249" t="s">
        <v>79</v>
      </c>
      <c r="AV124" s="14" t="s">
        <v>77</v>
      </c>
      <c r="AW124" s="14" t="s">
        <v>34</v>
      </c>
      <c r="AX124" s="14" t="s">
        <v>70</v>
      </c>
      <c r="AY124" s="249" t="s">
        <v>159</v>
      </c>
    </row>
    <row r="125" s="12" customFormat="1">
      <c r="B125" s="231"/>
      <c r="D125" s="232" t="s">
        <v>249</v>
      </c>
      <c r="E125" s="233" t="s">
        <v>5</v>
      </c>
      <c r="F125" s="234" t="s">
        <v>1086</v>
      </c>
      <c r="H125" s="235">
        <v>7.5</v>
      </c>
      <c r="I125" s="236"/>
      <c r="L125" s="231"/>
      <c r="M125" s="237"/>
      <c r="N125" s="238"/>
      <c r="O125" s="238"/>
      <c r="P125" s="238"/>
      <c r="Q125" s="238"/>
      <c r="R125" s="238"/>
      <c r="S125" s="238"/>
      <c r="T125" s="239"/>
      <c r="AT125" s="233" t="s">
        <v>249</v>
      </c>
      <c r="AU125" s="233" t="s">
        <v>79</v>
      </c>
      <c r="AV125" s="12" t="s">
        <v>79</v>
      </c>
      <c r="AW125" s="12" t="s">
        <v>34</v>
      </c>
      <c r="AX125" s="12" t="s">
        <v>70</v>
      </c>
      <c r="AY125" s="233" t="s">
        <v>159</v>
      </c>
    </row>
    <row r="126" s="14" customFormat="1">
      <c r="B126" s="248"/>
      <c r="D126" s="232" t="s">
        <v>249</v>
      </c>
      <c r="E126" s="249" t="s">
        <v>5</v>
      </c>
      <c r="F126" s="250" t="s">
        <v>1214</v>
      </c>
      <c r="H126" s="249" t="s">
        <v>5</v>
      </c>
      <c r="I126" s="251"/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249</v>
      </c>
      <c r="AU126" s="249" t="s">
        <v>79</v>
      </c>
      <c r="AV126" s="14" t="s">
        <v>77</v>
      </c>
      <c r="AW126" s="14" t="s">
        <v>34</v>
      </c>
      <c r="AX126" s="14" t="s">
        <v>70</v>
      </c>
      <c r="AY126" s="249" t="s">
        <v>159</v>
      </c>
    </row>
    <row r="127" s="12" customFormat="1">
      <c r="B127" s="231"/>
      <c r="D127" s="232" t="s">
        <v>249</v>
      </c>
      <c r="E127" s="233" t="s">
        <v>5</v>
      </c>
      <c r="F127" s="234" t="s">
        <v>1215</v>
      </c>
      <c r="H127" s="235">
        <v>3.0299999999999998</v>
      </c>
      <c r="I127" s="236"/>
      <c r="L127" s="231"/>
      <c r="M127" s="237"/>
      <c r="N127" s="238"/>
      <c r="O127" s="238"/>
      <c r="P127" s="238"/>
      <c r="Q127" s="238"/>
      <c r="R127" s="238"/>
      <c r="S127" s="238"/>
      <c r="T127" s="239"/>
      <c r="AT127" s="233" t="s">
        <v>249</v>
      </c>
      <c r="AU127" s="233" t="s">
        <v>79</v>
      </c>
      <c r="AV127" s="12" t="s">
        <v>79</v>
      </c>
      <c r="AW127" s="12" t="s">
        <v>34</v>
      </c>
      <c r="AX127" s="12" t="s">
        <v>70</v>
      </c>
      <c r="AY127" s="233" t="s">
        <v>159</v>
      </c>
    </row>
    <row r="128" s="13" customFormat="1">
      <c r="B128" s="240"/>
      <c r="D128" s="232" t="s">
        <v>249</v>
      </c>
      <c r="E128" s="241" t="s">
        <v>5</v>
      </c>
      <c r="F128" s="242" t="s">
        <v>251</v>
      </c>
      <c r="H128" s="243">
        <v>10.529999999999999</v>
      </c>
      <c r="I128" s="244"/>
      <c r="L128" s="240"/>
      <c r="M128" s="245"/>
      <c r="N128" s="246"/>
      <c r="O128" s="246"/>
      <c r="P128" s="246"/>
      <c r="Q128" s="246"/>
      <c r="R128" s="246"/>
      <c r="S128" s="246"/>
      <c r="T128" s="247"/>
      <c r="AT128" s="241" t="s">
        <v>249</v>
      </c>
      <c r="AU128" s="241" t="s">
        <v>79</v>
      </c>
      <c r="AV128" s="13" t="s">
        <v>175</v>
      </c>
      <c r="AW128" s="13" t="s">
        <v>34</v>
      </c>
      <c r="AX128" s="13" t="s">
        <v>77</v>
      </c>
      <c r="AY128" s="241" t="s">
        <v>159</v>
      </c>
    </row>
    <row r="129" s="1" customFormat="1" ht="25.5" customHeight="1">
      <c r="B129" s="213"/>
      <c r="C129" s="214" t="s">
        <v>194</v>
      </c>
      <c r="D129" s="214" t="s">
        <v>162</v>
      </c>
      <c r="E129" s="215" t="s">
        <v>569</v>
      </c>
      <c r="F129" s="216" t="s">
        <v>570</v>
      </c>
      <c r="G129" s="217" t="s">
        <v>247</v>
      </c>
      <c r="H129" s="218">
        <v>5.2649999999999997</v>
      </c>
      <c r="I129" s="219"/>
      <c r="J129" s="220">
        <f>ROUND(I129*H129,2)</f>
        <v>0</v>
      </c>
      <c r="K129" s="216" t="s">
        <v>166</v>
      </c>
      <c r="L129" s="47"/>
      <c r="M129" s="221" t="s">
        <v>5</v>
      </c>
      <c r="N129" s="222" t="s">
        <v>41</v>
      </c>
      <c r="O129" s="48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AR129" s="25" t="s">
        <v>175</v>
      </c>
      <c r="AT129" s="25" t="s">
        <v>162</v>
      </c>
      <c r="AU129" s="25" t="s">
        <v>79</v>
      </c>
      <c r="AY129" s="25" t="s">
        <v>159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25" t="s">
        <v>77</v>
      </c>
      <c r="BK129" s="225">
        <f>ROUND(I129*H129,2)</f>
        <v>0</v>
      </c>
      <c r="BL129" s="25" t="s">
        <v>175</v>
      </c>
      <c r="BM129" s="25" t="s">
        <v>1216</v>
      </c>
    </row>
    <row r="130" s="14" customFormat="1">
      <c r="B130" s="248"/>
      <c r="D130" s="232" t="s">
        <v>249</v>
      </c>
      <c r="E130" s="249" t="s">
        <v>5</v>
      </c>
      <c r="F130" s="250" t="s">
        <v>562</v>
      </c>
      <c r="H130" s="249" t="s">
        <v>5</v>
      </c>
      <c r="I130" s="251"/>
      <c r="L130" s="248"/>
      <c r="M130" s="252"/>
      <c r="N130" s="253"/>
      <c r="O130" s="253"/>
      <c r="P130" s="253"/>
      <c r="Q130" s="253"/>
      <c r="R130" s="253"/>
      <c r="S130" s="253"/>
      <c r="T130" s="254"/>
      <c r="AT130" s="249" t="s">
        <v>249</v>
      </c>
      <c r="AU130" s="249" t="s">
        <v>79</v>
      </c>
      <c r="AV130" s="14" t="s">
        <v>77</v>
      </c>
      <c r="AW130" s="14" t="s">
        <v>34</v>
      </c>
      <c r="AX130" s="14" t="s">
        <v>70</v>
      </c>
      <c r="AY130" s="249" t="s">
        <v>159</v>
      </c>
    </row>
    <row r="131" s="12" customFormat="1">
      <c r="B131" s="231"/>
      <c r="D131" s="232" t="s">
        <v>249</v>
      </c>
      <c r="E131" s="233" t="s">
        <v>5</v>
      </c>
      <c r="F131" s="234" t="s">
        <v>1217</v>
      </c>
      <c r="H131" s="235">
        <v>5.2649999999999997</v>
      </c>
      <c r="I131" s="236"/>
      <c r="L131" s="231"/>
      <c r="M131" s="237"/>
      <c r="N131" s="238"/>
      <c r="O131" s="238"/>
      <c r="P131" s="238"/>
      <c r="Q131" s="238"/>
      <c r="R131" s="238"/>
      <c r="S131" s="238"/>
      <c r="T131" s="239"/>
      <c r="AT131" s="233" t="s">
        <v>249</v>
      </c>
      <c r="AU131" s="233" t="s">
        <v>79</v>
      </c>
      <c r="AV131" s="12" t="s">
        <v>79</v>
      </c>
      <c r="AW131" s="12" t="s">
        <v>34</v>
      </c>
      <c r="AX131" s="12" t="s">
        <v>70</v>
      </c>
      <c r="AY131" s="233" t="s">
        <v>159</v>
      </c>
    </row>
    <row r="132" s="13" customFormat="1">
      <c r="B132" s="240"/>
      <c r="D132" s="232" t="s">
        <v>249</v>
      </c>
      <c r="E132" s="241" t="s">
        <v>5</v>
      </c>
      <c r="F132" s="242" t="s">
        <v>251</v>
      </c>
      <c r="H132" s="243">
        <v>5.2649999999999997</v>
      </c>
      <c r="I132" s="244"/>
      <c r="L132" s="240"/>
      <c r="M132" s="245"/>
      <c r="N132" s="246"/>
      <c r="O132" s="246"/>
      <c r="P132" s="246"/>
      <c r="Q132" s="246"/>
      <c r="R132" s="246"/>
      <c r="S132" s="246"/>
      <c r="T132" s="247"/>
      <c r="AT132" s="241" t="s">
        <v>249</v>
      </c>
      <c r="AU132" s="241" t="s">
        <v>79</v>
      </c>
      <c r="AV132" s="13" t="s">
        <v>175</v>
      </c>
      <c r="AW132" s="13" t="s">
        <v>34</v>
      </c>
      <c r="AX132" s="13" t="s">
        <v>77</v>
      </c>
      <c r="AY132" s="241" t="s">
        <v>159</v>
      </c>
    </row>
    <row r="133" s="1" customFormat="1" ht="25.5" customHeight="1">
      <c r="B133" s="213"/>
      <c r="C133" s="214" t="s">
        <v>198</v>
      </c>
      <c r="D133" s="214" t="s">
        <v>162</v>
      </c>
      <c r="E133" s="215" t="s">
        <v>1089</v>
      </c>
      <c r="F133" s="216" t="s">
        <v>1090</v>
      </c>
      <c r="G133" s="217" t="s">
        <v>247</v>
      </c>
      <c r="H133" s="218">
        <v>15.938000000000001</v>
      </c>
      <c r="I133" s="219"/>
      <c r="J133" s="220">
        <f>ROUND(I133*H133,2)</f>
        <v>0</v>
      </c>
      <c r="K133" s="216" t="s">
        <v>166</v>
      </c>
      <c r="L133" s="47"/>
      <c r="M133" s="221" t="s">
        <v>5</v>
      </c>
      <c r="N133" s="222" t="s">
        <v>41</v>
      </c>
      <c r="O133" s="48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25" t="s">
        <v>175</v>
      </c>
      <c r="AT133" s="25" t="s">
        <v>162</v>
      </c>
      <c r="AU133" s="25" t="s">
        <v>79</v>
      </c>
      <c r="AY133" s="25" t="s">
        <v>159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25" t="s">
        <v>77</v>
      </c>
      <c r="BK133" s="225">
        <f>ROUND(I133*H133,2)</f>
        <v>0</v>
      </c>
      <c r="BL133" s="25" t="s">
        <v>175</v>
      </c>
      <c r="BM133" s="25" t="s">
        <v>1218</v>
      </c>
    </row>
    <row r="134" s="14" customFormat="1">
      <c r="B134" s="248"/>
      <c r="D134" s="232" t="s">
        <v>249</v>
      </c>
      <c r="E134" s="249" t="s">
        <v>5</v>
      </c>
      <c r="F134" s="250" t="s">
        <v>1092</v>
      </c>
      <c r="H134" s="249" t="s">
        <v>5</v>
      </c>
      <c r="I134" s="251"/>
      <c r="L134" s="248"/>
      <c r="M134" s="252"/>
      <c r="N134" s="253"/>
      <c r="O134" s="253"/>
      <c r="P134" s="253"/>
      <c r="Q134" s="253"/>
      <c r="R134" s="253"/>
      <c r="S134" s="253"/>
      <c r="T134" s="254"/>
      <c r="AT134" s="249" t="s">
        <v>249</v>
      </c>
      <c r="AU134" s="249" t="s">
        <v>79</v>
      </c>
      <c r="AV134" s="14" t="s">
        <v>77</v>
      </c>
      <c r="AW134" s="14" t="s">
        <v>34</v>
      </c>
      <c r="AX134" s="14" t="s">
        <v>70</v>
      </c>
      <c r="AY134" s="249" t="s">
        <v>159</v>
      </c>
    </row>
    <row r="135" s="12" customFormat="1">
      <c r="B135" s="231"/>
      <c r="D135" s="232" t="s">
        <v>249</v>
      </c>
      <c r="E135" s="233" t="s">
        <v>5</v>
      </c>
      <c r="F135" s="234" t="s">
        <v>1219</v>
      </c>
      <c r="H135" s="235">
        <v>12</v>
      </c>
      <c r="I135" s="236"/>
      <c r="L135" s="231"/>
      <c r="M135" s="237"/>
      <c r="N135" s="238"/>
      <c r="O135" s="238"/>
      <c r="P135" s="238"/>
      <c r="Q135" s="238"/>
      <c r="R135" s="238"/>
      <c r="S135" s="238"/>
      <c r="T135" s="239"/>
      <c r="AT135" s="233" t="s">
        <v>249</v>
      </c>
      <c r="AU135" s="233" t="s">
        <v>79</v>
      </c>
      <c r="AV135" s="12" t="s">
        <v>79</v>
      </c>
      <c r="AW135" s="12" t="s">
        <v>34</v>
      </c>
      <c r="AX135" s="12" t="s">
        <v>70</v>
      </c>
      <c r="AY135" s="233" t="s">
        <v>159</v>
      </c>
    </row>
    <row r="136" s="14" customFormat="1">
      <c r="B136" s="248"/>
      <c r="D136" s="232" t="s">
        <v>249</v>
      </c>
      <c r="E136" s="249" t="s">
        <v>5</v>
      </c>
      <c r="F136" s="250" t="s">
        <v>1220</v>
      </c>
      <c r="H136" s="249" t="s">
        <v>5</v>
      </c>
      <c r="I136" s="251"/>
      <c r="L136" s="248"/>
      <c r="M136" s="252"/>
      <c r="N136" s="253"/>
      <c r="O136" s="253"/>
      <c r="P136" s="253"/>
      <c r="Q136" s="253"/>
      <c r="R136" s="253"/>
      <c r="S136" s="253"/>
      <c r="T136" s="254"/>
      <c r="AT136" s="249" t="s">
        <v>249</v>
      </c>
      <c r="AU136" s="249" t="s">
        <v>79</v>
      </c>
      <c r="AV136" s="14" t="s">
        <v>77</v>
      </c>
      <c r="AW136" s="14" t="s">
        <v>34</v>
      </c>
      <c r="AX136" s="14" t="s">
        <v>70</v>
      </c>
      <c r="AY136" s="249" t="s">
        <v>159</v>
      </c>
    </row>
    <row r="137" s="12" customFormat="1">
      <c r="B137" s="231"/>
      <c r="D137" s="232" t="s">
        <v>249</v>
      </c>
      <c r="E137" s="233" t="s">
        <v>5</v>
      </c>
      <c r="F137" s="234" t="s">
        <v>1221</v>
      </c>
      <c r="H137" s="235">
        <v>3.2000000000000002</v>
      </c>
      <c r="I137" s="236"/>
      <c r="L137" s="231"/>
      <c r="M137" s="237"/>
      <c r="N137" s="238"/>
      <c r="O137" s="238"/>
      <c r="P137" s="238"/>
      <c r="Q137" s="238"/>
      <c r="R137" s="238"/>
      <c r="S137" s="238"/>
      <c r="T137" s="239"/>
      <c r="AT137" s="233" t="s">
        <v>249</v>
      </c>
      <c r="AU137" s="233" t="s">
        <v>79</v>
      </c>
      <c r="AV137" s="12" t="s">
        <v>79</v>
      </c>
      <c r="AW137" s="12" t="s">
        <v>34</v>
      </c>
      <c r="AX137" s="12" t="s">
        <v>70</v>
      </c>
      <c r="AY137" s="233" t="s">
        <v>159</v>
      </c>
    </row>
    <row r="138" s="14" customFormat="1">
      <c r="B138" s="248"/>
      <c r="D138" s="232" t="s">
        <v>249</v>
      </c>
      <c r="E138" s="249" t="s">
        <v>5</v>
      </c>
      <c r="F138" s="250" t="s">
        <v>1222</v>
      </c>
      <c r="H138" s="249" t="s">
        <v>5</v>
      </c>
      <c r="I138" s="251"/>
      <c r="L138" s="248"/>
      <c r="M138" s="252"/>
      <c r="N138" s="253"/>
      <c r="O138" s="253"/>
      <c r="P138" s="253"/>
      <c r="Q138" s="253"/>
      <c r="R138" s="253"/>
      <c r="S138" s="253"/>
      <c r="T138" s="254"/>
      <c r="AT138" s="249" t="s">
        <v>249</v>
      </c>
      <c r="AU138" s="249" t="s">
        <v>79</v>
      </c>
      <c r="AV138" s="14" t="s">
        <v>77</v>
      </c>
      <c r="AW138" s="14" t="s">
        <v>34</v>
      </c>
      <c r="AX138" s="14" t="s">
        <v>70</v>
      </c>
      <c r="AY138" s="249" t="s">
        <v>159</v>
      </c>
    </row>
    <row r="139" s="12" customFormat="1">
      <c r="B139" s="231"/>
      <c r="D139" s="232" t="s">
        <v>249</v>
      </c>
      <c r="E139" s="233" t="s">
        <v>5</v>
      </c>
      <c r="F139" s="234" t="s">
        <v>1095</v>
      </c>
      <c r="H139" s="235">
        <v>0.73799999999999999</v>
      </c>
      <c r="I139" s="236"/>
      <c r="L139" s="231"/>
      <c r="M139" s="237"/>
      <c r="N139" s="238"/>
      <c r="O139" s="238"/>
      <c r="P139" s="238"/>
      <c r="Q139" s="238"/>
      <c r="R139" s="238"/>
      <c r="S139" s="238"/>
      <c r="T139" s="239"/>
      <c r="AT139" s="233" t="s">
        <v>249</v>
      </c>
      <c r="AU139" s="233" t="s">
        <v>79</v>
      </c>
      <c r="AV139" s="12" t="s">
        <v>79</v>
      </c>
      <c r="AW139" s="12" t="s">
        <v>34</v>
      </c>
      <c r="AX139" s="12" t="s">
        <v>70</v>
      </c>
      <c r="AY139" s="233" t="s">
        <v>159</v>
      </c>
    </row>
    <row r="140" s="13" customFormat="1">
      <c r="B140" s="240"/>
      <c r="D140" s="232" t="s">
        <v>249</v>
      </c>
      <c r="E140" s="241" t="s">
        <v>5</v>
      </c>
      <c r="F140" s="242" t="s">
        <v>251</v>
      </c>
      <c r="H140" s="243">
        <v>15.938000000000001</v>
      </c>
      <c r="I140" s="244"/>
      <c r="L140" s="240"/>
      <c r="M140" s="245"/>
      <c r="N140" s="246"/>
      <c r="O140" s="246"/>
      <c r="P140" s="246"/>
      <c r="Q140" s="246"/>
      <c r="R140" s="246"/>
      <c r="S140" s="246"/>
      <c r="T140" s="247"/>
      <c r="AT140" s="241" t="s">
        <v>249</v>
      </c>
      <c r="AU140" s="241" t="s">
        <v>79</v>
      </c>
      <c r="AV140" s="13" t="s">
        <v>175</v>
      </c>
      <c r="AW140" s="13" t="s">
        <v>34</v>
      </c>
      <c r="AX140" s="13" t="s">
        <v>77</v>
      </c>
      <c r="AY140" s="241" t="s">
        <v>159</v>
      </c>
    </row>
    <row r="141" s="1" customFormat="1" ht="38.25" customHeight="1">
      <c r="B141" s="213"/>
      <c r="C141" s="214" t="s">
        <v>202</v>
      </c>
      <c r="D141" s="214" t="s">
        <v>162</v>
      </c>
      <c r="E141" s="215" t="s">
        <v>589</v>
      </c>
      <c r="F141" s="216" t="s">
        <v>590</v>
      </c>
      <c r="G141" s="217" t="s">
        <v>247</v>
      </c>
      <c r="H141" s="218">
        <v>7.9690000000000003</v>
      </c>
      <c r="I141" s="219"/>
      <c r="J141" s="220">
        <f>ROUND(I141*H141,2)</f>
        <v>0</v>
      </c>
      <c r="K141" s="216" t="s">
        <v>166</v>
      </c>
      <c r="L141" s="47"/>
      <c r="M141" s="221" t="s">
        <v>5</v>
      </c>
      <c r="N141" s="222" t="s">
        <v>41</v>
      </c>
      <c r="O141" s="48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AR141" s="25" t="s">
        <v>175</v>
      </c>
      <c r="AT141" s="25" t="s">
        <v>162</v>
      </c>
      <c r="AU141" s="25" t="s">
        <v>79</v>
      </c>
      <c r="AY141" s="25" t="s">
        <v>159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25" t="s">
        <v>77</v>
      </c>
      <c r="BK141" s="225">
        <f>ROUND(I141*H141,2)</f>
        <v>0</v>
      </c>
      <c r="BL141" s="25" t="s">
        <v>175</v>
      </c>
      <c r="BM141" s="25" t="s">
        <v>1223</v>
      </c>
    </row>
    <row r="142" s="14" customFormat="1">
      <c r="B142" s="248"/>
      <c r="D142" s="232" t="s">
        <v>249</v>
      </c>
      <c r="E142" s="249" t="s">
        <v>5</v>
      </c>
      <c r="F142" s="250" t="s">
        <v>562</v>
      </c>
      <c r="H142" s="249" t="s">
        <v>5</v>
      </c>
      <c r="I142" s="251"/>
      <c r="L142" s="248"/>
      <c r="M142" s="252"/>
      <c r="N142" s="253"/>
      <c r="O142" s="253"/>
      <c r="P142" s="253"/>
      <c r="Q142" s="253"/>
      <c r="R142" s="253"/>
      <c r="S142" s="253"/>
      <c r="T142" s="254"/>
      <c r="AT142" s="249" t="s">
        <v>249</v>
      </c>
      <c r="AU142" s="249" t="s">
        <v>79</v>
      </c>
      <c r="AV142" s="14" t="s">
        <v>77</v>
      </c>
      <c r="AW142" s="14" t="s">
        <v>34</v>
      </c>
      <c r="AX142" s="14" t="s">
        <v>70</v>
      </c>
      <c r="AY142" s="249" t="s">
        <v>159</v>
      </c>
    </row>
    <row r="143" s="12" customFormat="1">
      <c r="B143" s="231"/>
      <c r="D143" s="232" t="s">
        <v>249</v>
      </c>
      <c r="E143" s="233" t="s">
        <v>5</v>
      </c>
      <c r="F143" s="234" t="s">
        <v>1224</v>
      </c>
      <c r="H143" s="235">
        <v>7.9690000000000003</v>
      </c>
      <c r="I143" s="236"/>
      <c r="L143" s="231"/>
      <c r="M143" s="237"/>
      <c r="N143" s="238"/>
      <c r="O143" s="238"/>
      <c r="P143" s="238"/>
      <c r="Q143" s="238"/>
      <c r="R143" s="238"/>
      <c r="S143" s="238"/>
      <c r="T143" s="239"/>
      <c r="AT143" s="233" t="s">
        <v>249</v>
      </c>
      <c r="AU143" s="233" t="s">
        <v>79</v>
      </c>
      <c r="AV143" s="12" t="s">
        <v>79</v>
      </c>
      <c r="AW143" s="12" t="s">
        <v>34</v>
      </c>
      <c r="AX143" s="12" t="s">
        <v>70</v>
      </c>
      <c r="AY143" s="233" t="s">
        <v>159</v>
      </c>
    </row>
    <row r="144" s="13" customFormat="1">
      <c r="B144" s="240"/>
      <c r="D144" s="232" t="s">
        <v>249</v>
      </c>
      <c r="E144" s="241" t="s">
        <v>5</v>
      </c>
      <c r="F144" s="242" t="s">
        <v>251</v>
      </c>
      <c r="H144" s="243">
        <v>7.9690000000000003</v>
      </c>
      <c r="I144" s="244"/>
      <c r="L144" s="240"/>
      <c r="M144" s="245"/>
      <c r="N144" s="246"/>
      <c r="O144" s="246"/>
      <c r="P144" s="246"/>
      <c r="Q144" s="246"/>
      <c r="R144" s="246"/>
      <c r="S144" s="246"/>
      <c r="T144" s="247"/>
      <c r="AT144" s="241" t="s">
        <v>249</v>
      </c>
      <c r="AU144" s="241" t="s">
        <v>79</v>
      </c>
      <c r="AV144" s="13" t="s">
        <v>175</v>
      </c>
      <c r="AW144" s="13" t="s">
        <v>34</v>
      </c>
      <c r="AX144" s="13" t="s">
        <v>77</v>
      </c>
      <c r="AY144" s="241" t="s">
        <v>159</v>
      </c>
    </row>
    <row r="145" s="1" customFormat="1" ht="38.25" customHeight="1">
      <c r="B145" s="213"/>
      <c r="C145" s="214" t="s">
        <v>206</v>
      </c>
      <c r="D145" s="214" t="s">
        <v>162</v>
      </c>
      <c r="E145" s="215" t="s">
        <v>259</v>
      </c>
      <c r="F145" s="216" t="s">
        <v>260</v>
      </c>
      <c r="G145" s="217" t="s">
        <v>247</v>
      </c>
      <c r="H145" s="218">
        <v>30</v>
      </c>
      <c r="I145" s="219"/>
      <c r="J145" s="220">
        <f>ROUND(I145*H145,2)</f>
        <v>0</v>
      </c>
      <c r="K145" s="216" t="s">
        <v>166</v>
      </c>
      <c r="L145" s="47"/>
      <c r="M145" s="221" t="s">
        <v>5</v>
      </c>
      <c r="N145" s="222" t="s">
        <v>41</v>
      </c>
      <c r="O145" s="48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AR145" s="25" t="s">
        <v>175</v>
      </c>
      <c r="AT145" s="25" t="s">
        <v>162</v>
      </c>
      <c r="AU145" s="25" t="s">
        <v>79</v>
      </c>
      <c r="AY145" s="25" t="s">
        <v>159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25" t="s">
        <v>77</v>
      </c>
      <c r="BK145" s="225">
        <f>ROUND(I145*H145,2)</f>
        <v>0</v>
      </c>
      <c r="BL145" s="25" t="s">
        <v>175</v>
      </c>
      <c r="BM145" s="25" t="s">
        <v>1225</v>
      </c>
    </row>
    <row r="146" s="14" customFormat="1">
      <c r="B146" s="248"/>
      <c r="D146" s="232" t="s">
        <v>249</v>
      </c>
      <c r="E146" s="249" t="s">
        <v>5</v>
      </c>
      <c r="F146" s="250" t="s">
        <v>1099</v>
      </c>
      <c r="H146" s="249" t="s">
        <v>5</v>
      </c>
      <c r="I146" s="251"/>
      <c r="L146" s="248"/>
      <c r="M146" s="252"/>
      <c r="N146" s="253"/>
      <c r="O146" s="253"/>
      <c r="P146" s="253"/>
      <c r="Q146" s="253"/>
      <c r="R146" s="253"/>
      <c r="S146" s="253"/>
      <c r="T146" s="254"/>
      <c r="AT146" s="249" t="s">
        <v>249</v>
      </c>
      <c r="AU146" s="249" t="s">
        <v>79</v>
      </c>
      <c r="AV146" s="14" t="s">
        <v>77</v>
      </c>
      <c r="AW146" s="14" t="s">
        <v>34</v>
      </c>
      <c r="AX146" s="14" t="s">
        <v>70</v>
      </c>
      <c r="AY146" s="249" t="s">
        <v>159</v>
      </c>
    </row>
    <row r="147" s="12" customFormat="1">
      <c r="B147" s="231"/>
      <c r="D147" s="232" t="s">
        <v>249</v>
      </c>
      <c r="E147" s="233" t="s">
        <v>5</v>
      </c>
      <c r="F147" s="234" t="s">
        <v>422</v>
      </c>
      <c r="H147" s="235">
        <v>30</v>
      </c>
      <c r="I147" s="236"/>
      <c r="L147" s="231"/>
      <c r="M147" s="237"/>
      <c r="N147" s="238"/>
      <c r="O147" s="238"/>
      <c r="P147" s="238"/>
      <c r="Q147" s="238"/>
      <c r="R147" s="238"/>
      <c r="S147" s="238"/>
      <c r="T147" s="239"/>
      <c r="AT147" s="233" t="s">
        <v>249</v>
      </c>
      <c r="AU147" s="233" t="s">
        <v>79</v>
      </c>
      <c r="AV147" s="12" t="s">
        <v>79</v>
      </c>
      <c r="AW147" s="12" t="s">
        <v>34</v>
      </c>
      <c r="AX147" s="12" t="s">
        <v>70</v>
      </c>
      <c r="AY147" s="233" t="s">
        <v>159</v>
      </c>
    </row>
    <row r="148" s="13" customFormat="1">
      <c r="B148" s="240"/>
      <c r="D148" s="232" t="s">
        <v>249</v>
      </c>
      <c r="E148" s="241" t="s">
        <v>5</v>
      </c>
      <c r="F148" s="242" t="s">
        <v>251</v>
      </c>
      <c r="H148" s="243">
        <v>30</v>
      </c>
      <c r="I148" s="244"/>
      <c r="L148" s="240"/>
      <c r="M148" s="245"/>
      <c r="N148" s="246"/>
      <c r="O148" s="246"/>
      <c r="P148" s="246"/>
      <c r="Q148" s="246"/>
      <c r="R148" s="246"/>
      <c r="S148" s="246"/>
      <c r="T148" s="247"/>
      <c r="AT148" s="241" t="s">
        <v>249</v>
      </c>
      <c r="AU148" s="241" t="s">
        <v>79</v>
      </c>
      <c r="AV148" s="13" t="s">
        <v>175</v>
      </c>
      <c r="AW148" s="13" t="s">
        <v>34</v>
      </c>
      <c r="AX148" s="13" t="s">
        <v>77</v>
      </c>
      <c r="AY148" s="241" t="s">
        <v>159</v>
      </c>
    </row>
    <row r="149" s="1" customFormat="1" ht="38.25" customHeight="1">
      <c r="B149" s="213"/>
      <c r="C149" s="214" t="s">
        <v>212</v>
      </c>
      <c r="D149" s="214" t="s">
        <v>162</v>
      </c>
      <c r="E149" s="215" t="s">
        <v>268</v>
      </c>
      <c r="F149" s="216" t="s">
        <v>269</v>
      </c>
      <c r="G149" s="217" t="s">
        <v>247</v>
      </c>
      <c r="H149" s="218">
        <v>13.218</v>
      </c>
      <c r="I149" s="219"/>
      <c r="J149" s="220">
        <f>ROUND(I149*H149,2)</f>
        <v>0</v>
      </c>
      <c r="K149" s="216" t="s">
        <v>166</v>
      </c>
      <c r="L149" s="47"/>
      <c r="M149" s="221" t="s">
        <v>5</v>
      </c>
      <c r="N149" s="222" t="s">
        <v>41</v>
      </c>
      <c r="O149" s="48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25" t="s">
        <v>175</v>
      </c>
      <c r="AT149" s="25" t="s">
        <v>162</v>
      </c>
      <c r="AU149" s="25" t="s">
        <v>79</v>
      </c>
      <c r="AY149" s="25" t="s">
        <v>159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25" t="s">
        <v>77</v>
      </c>
      <c r="BK149" s="225">
        <f>ROUND(I149*H149,2)</f>
        <v>0</v>
      </c>
      <c r="BL149" s="25" t="s">
        <v>175</v>
      </c>
      <c r="BM149" s="25" t="s">
        <v>1226</v>
      </c>
    </row>
    <row r="150" s="14" customFormat="1">
      <c r="B150" s="248"/>
      <c r="D150" s="232" t="s">
        <v>249</v>
      </c>
      <c r="E150" s="249" t="s">
        <v>5</v>
      </c>
      <c r="F150" s="250" t="s">
        <v>1102</v>
      </c>
      <c r="H150" s="249" t="s">
        <v>5</v>
      </c>
      <c r="I150" s="251"/>
      <c r="L150" s="248"/>
      <c r="M150" s="252"/>
      <c r="N150" s="253"/>
      <c r="O150" s="253"/>
      <c r="P150" s="253"/>
      <c r="Q150" s="253"/>
      <c r="R150" s="253"/>
      <c r="S150" s="253"/>
      <c r="T150" s="254"/>
      <c r="AT150" s="249" t="s">
        <v>249</v>
      </c>
      <c r="AU150" s="249" t="s">
        <v>79</v>
      </c>
      <c r="AV150" s="14" t="s">
        <v>77</v>
      </c>
      <c r="AW150" s="14" t="s">
        <v>34</v>
      </c>
      <c r="AX150" s="14" t="s">
        <v>70</v>
      </c>
      <c r="AY150" s="249" t="s">
        <v>159</v>
      </c>
    </row>
    <row r="151" s="12" customFormat="1">
      <c r="B151" s="231"/>
      <c r="D151" s="232" t="s">
        <v>249</v>
      </c>
      <c r="E151" s="233" t="s">
        <v>5</v>
      </c>
      <c r="F151" s="234" t="s">
        <v>1227</v>
      </c>
      <c r="H151" s="235">
        <v>8.798</v>
      </c>
      <c r="I151" s="236"/>
      <c r="L151" s="231"/>
      <c r="M151" s="237"/>
      <c r="N151" s="238"/>
      <c r="O151" s="238"/>
      <c r="P151" s="238"/>
      <c r="Q151" s="238"/>
      <c r="R151" s="238"/>
      <c r="S151" s="238"/>
      <c r="T151" s="239"/>
      <c r="AT151" s="233" t="s">
        <v>249</v>
      </c>
      <c r="AU151" s="233" t="s">
        <v>79</v>
      </c>
      <c r="AV151" s="12" t="s">
        <v>79</v>
      </c>
      <c r="AW151" s="12" t="s">
        <v>34</v>
      </c>
      <c r="AX151" s="12" t="s">
        <v>70</v>
      </c>
      <c r="AY151" s="233" t="s">
        <v>159</v>
      </c>
    </row>
    <row r="152" s="14" customFormat="1">
      <c r="B152" s="248"/>
      <c r="D152" s="232" t="s">
        <v>249</v>
      </c>
      <c r="E152" s="249" t="s">
        <v>5</v>
      </c>
      <c r="F152" s="250" t="s">
        <v>1104</v>
      </c>
      <c r="H152" s="249" t="s">
        <v>5</v>
      </c>
      <c r="I152" s="251"/>
      <c r="L152" s="248"/>
      <c r="M152" s="252"/>
      <c r="N152" s="253"/>
      <c r="O152" s="253"/>
      <c r="P152" s="253"/>
      <c r="Q152" s="253"/>
      <c r="R152" s="253"/>
      <c r="S152" s="253"/>
      <c r="T152" s="254"/>
      <c r="AT152" s="249" t="s">
        <v>249</v>
      </c>
      <c r="AU152" s="249" t="s">
        <v>79</v>
      </c>
      <c r="AV152" s="14" t="s">
        <v>77</v>
      </c>
      <c r="AW152" s="14" t="s">
        <v>34</v>
      </c>
      <c r="AX152" s="14" t="s">
        <v>70</v>
      </c>
      <c r="AY152" s="249" t="s">
        <v>159</v>
      </c>
    </row>
    <row r="153" s="12" customFormat="1">
      <c r="B153" s="231"/>
      <c r="D153" s="232" t="s">
        <v>249</v>
      </c>
      <c r="E153" s="233" t="s">
        <v>5</v>
      </c>
      <c r="F153" s="234" t="s">
        <v>1228</v>
      </c>
      <c r="H153" s="235">
        <v>4.4199999999999999</v>
      </c>
      <c r="I153" s="236"/>
      <c r="L153" s="231"/>
      <c r="M153" s="237"/>
      <c r="N153" s="238"/>
      <c r="O153" s="238"/>
      <c r="P153" s="238"/>
      <c r="Q153" s="238"/>
      <c r="R153" s="238"/>
      <c r="S153" s="238"/>
      <c r="T153" s="239"/>
      <c r="AT153" s="233" t="s">
        <v>249</v>
      </c>
      <c r="AU153" s="233" t="s">
        <v>79</v>
      </c>
      <c r="AV153" s="12" t="s">
        <v>79</v>
      </c>
      <c r="AW153" s="12" t="s">
        <v>34</v>
      </c>
      <c r="AX153" s="12" t="s">
        <v>70</v>
      </c>
      <c r="AY153" s="233" t="s">
        <v>159</v>
      </c>
    </row>
    <row r="154" s="13" customFormat="1">
      <c r="B154" s="240"/>
      <c r="D154" s="232" t="s">
        <v>249</v>
      </c>
      <c r="E154" s="241" t="s">
        <v>5</v>
      </c>
      <c r="F154" s="242" t="s">
        <v>251</v>
      </c>
      <c r="H154" s="243">
        <v>13.218</v>
      </c>
      <c r="I154" s="244"/>
      <c r="L154" s="240"/>
      <c r="M154" s="245"/>
      <c r="N154" s="246"/>
      <c r="O154" s="246"/>
      <c r="P154" s="246"/>
      <c r="Q154" s="246"/>
      <c r="R154" s="246"/>
      <c r="S154" s="246"/>
      <c r="T154" s="247"/>
      <c r="AT154" s="241" t="s">
        <v>249</v>
      </c>
      <c r="AU154" s="241" t="s">
        <v>79</v>
      </c>
      <c r="AV154" s="13" t="s">
        <v>175</v>
      </c>
      <c r="AW154" s="13" t="s">
        <v>34</v>
      </c>
      <c r="AX154" s="13" t="s">
        <v>77</v>
      </c>
      <c r="AY154" s="241" t="s">
        <v>159</v>
      </c>
    </row>
    <row r="155" s="1" customFormat="1" ht="51" customHeight="1">
      <c r="B155" s="213"/>
      <c r="C155" s="214" t="s">
        <v>216</v>
      </c>
      <c r="D155" s="214" t="s">
        <v>162</v>
      </c>
      <c r="E155" s="215" t="s">
        <v>273</v>
      </c>
      <c r="F155" s="216" t="s">
        <v>274</v>
      </c>
      <c r="G155" s="217" t="s">
        <v>247</v>
      </c>
      <c r="H155" s="218">
        <v>132.19999999999999</v>
      </c>
      <c r="I155" s="219"/>
      <c r="J155" s="220">
        <f>ROUND(I155*H155,2)</f>
        <v>0</v>
      </c>
      <c r="K155" s="216" t="s">
        <v>166</v>
      </c>
      <c r="L155" s="47"/>
      <c r="M155" s="221" t="s">
        <v>5</v>
      </c>
      <c r="N155" s="222" t="s">
        <v>41</v>
      </c>
      <c r="O155" s="48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5" t="s">
        <v>175</v>
      </c>
      <c r="AT155" s="25" t="s">
        <v>162</v>
      </c>
      <c r="AU155" s="25" t="s">
        <v>79</v>
      </c>
      <c r="AY155" s="25" t="s">
        <v>159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25" t="s">
        <v>77</v>
      </c>
      <c r="BK155" s="225">
        <f>ROUND(I155*H155,2)</f>
        <v>0</v>
      </c>
      <c r="BL155" s="25" t="s">
        <v>175</v>
      </c>
      <c r="BM155" s="25" t="s">
        <v>1229</v>
      </c>
    </row>
    <row r="156" s="12" customFormat="1">
      <c r="B156" s="231"/>
      <c r="D156" s="232" t="s">
        <v>249</v>
      </c>
      <c r="E156" s="233" t="s">
        <v>5</v>
      </c>
      <c r="F156" s="234" t="s">
        <v>1230</v>
      </c>
      <c r="H156" s="235">
        <v>132.19999999999999</v>
      </c>
      <c r="I156" s="236"/>
      <c r="L156" s="231"/>
      <c r="M156" s="237"/>
      <c r="N156" s="238"/>
      <c r="O156" s="238"/>
      <c r="P156" s="238"/>
      <c r="Q156" s="238"/>
      <c r="R156" s="238"/>
      <c r="S156" s="238"/>
      <c r="T156" s="239"/>
      <c r="AT156" s="233" t="s">
        <v>249</v>
      </c>
      <c r="AU156" s="233" t="s">
        <v>79</v>
      </c>
      <c r="AV156" s="12" t="s">
        <v>79</v>
      </c>
      <c r="AW156" s="12" t="s">
        <v>34</v>
      </c>
      <c r="AX156" s="12" t="s">
        <v>70</v>
      </c>
      <c r="AY156" s="233" t="s">
        <v>159</v>
      </c>
    </row>
    <row r="157" s="13" customFormat="1">
      <c r="B157" s="240"/>
      <c r="D157" s="232" t="s">
        <v>249</v>
      </c>
      <c r="E157" s="241" t="s">
        <v>5</v>
      </c>
      <c r="F157" s="242" t="s">
        <v>251</v>
      </c>
      <c r="H157" s="243">
        <v>132.19999999999999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249</v>
      </c>
      <c r="AU157" s="241" t="s">
        <v>79</v>
      </c>
      <c r="AV157" s="13" t="s">
        <v>175</v>
      </c>
      <c r="AW157" s="13" t="s">
        <v>34</v>
      </c>
      <c r="AX157" s="13" t="s">
        <v>77</v>
      </c>
      <c r="AY157" s="241" t="s">
        <v>159</v>
      </c>
    </row>
    <row r="158" s="1" customFormat="1" ht="25.5" customHeight="1">
      <c r="B158" s="213"/>
      <c r="C158" s="214" t="s">
        <v>223</v>
      </c>
      <c r="D158" s="214" t="s">
        <v>162</v>
      </c>
      <c r="E158" s="215" t="s">
        <v>612</v>
      </c>
      <c r="F158" s="216" t="s">
        <v>613</v>
      </c>
      <c r="G158" s="217" t="s">
        <v>247</v>
      </c>
      <c r="H158" s="218">
        <v>30</v>
      </c>
      <c r="I158" s="219"/>
      <c r="J158" s="220">
        <f>ROUND(I158*H158,2)</f>
        <v>0</v>
      </c>
      <c r="K158" s="216" t="s">
        <v>166</v>
      </c>
      <c r="L158" s="47"/>
      <c r="M158" s="221" t="s">
        <v>5</v>
      </c>
      <c r="N158" s="222" t="s">
        <v>41</v>
      </c>
      <c r="O158" s="48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AR158" s="25" t="s">
        <v>175</v>
      </c>
      <c r="AT158" s="25" t="s">
        <v>162</v>
      </c>
      <c r="AU158" s="25" t="s">
        <v>79</v>
      </c>
      <c r="AY158" s="25" t="s">
        <v>159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25" t="s">
        <v>77</v>
      </c>
      <c r="BK158" s="225">
        <f>ROUND(I158*H158,2)</f>
        <v>0</v>
      </c>
      <c r="BL158" s="25" t="s">
        <v>175</v>
      </c>
      <c r="BM158" s="25" t="s">
        <v>1231</v>
      </c>
    </row>
    <row r="159" s="14" customFormat="1">
      <c r="B159" s="248"/>
      <c r="D159" s="232" t="s">
        <v>249</v>
      </c>
      <c r="E159" s="249" t="s">
        <v>5</v>
      </c>
      <c r="F159" s="250" t="s">
        <v>1109</v>
      </c>
      <c r="H159" s="249" t="s">
        <v>5</v>
      </c>
      <c r="I159" s="251"/>
      <c r="L159" s="248"/>
      <c r="M159" s="252"/>
      <c r="N159" s="253"/>
      <c r="O159" s="253"/>
      <c r="P159" s="253"/>
      <c r="Q159" s="253"/>
      <c r="R159" s="253"/>
      <c r="S159" s="253"/>
      <c r="T159" s="254"/>
      <c r="AT159" s="249" t="s">
        <v>249</v>
      </c>
      <c r="AU159" s="249" t="s">
        <v>79</v>
      </c>
      <c r="AV159" s="14" t="s">
        <v>77</v>
      </c>
      <c r="AW159" s="14" t="s">
        <v>34</v>
      </c>
      <c r="AX159" s="14" t="s">
        <v>70</v>
      </c>
      <c r="AY159" s="249" t="s">
        <v>159</v>
      </c>
    </row>
    <row r="160" s="12" customFormat="1">
      <c r="B160" s="231"/>
      <c r="D160" s="232" t="s">
        <v>249</v>
      </c>
      <c r="E160" s="233" t="s">
        <v>5</v>
      </c>
      <c r="F160" s="234" t="s">
        <v>422</v>
      </c>
      <c r="H160" s="235">
        <v>30</v>
      </c>
      <c r="I160" s="236"/>
      <c r="L160" s="231"/>
      <c r="M160" s="237"/>
      <c r="N160" s="238"/>
      <c r="O160" s="238"/>
      <c r="P160" s="238"/>
      <c r="Q160" s="238"/>
      <c r="R160" s="238"/>
      <c r="S160" s="238"/>
      <c r="T160" s="239"/>
      <c r="AT160" s="233" t="s">
        <v>249</v>
      </c>
      <c r="AU160" s="233" t="s">
        <v>79</v>
      </c>
      <c r="AV160" s="12" t="s">
        <v>79</v>
      </c>
      <c r="AW160" s="12" t="s">
        <v>34</v>
      </c>
      <c r="AX160" s="12" t="s">
        <v>70</v>
      </c>
      <c r="AY160" s="233" t="s">
        <v>159</v>
      </c>
    </row>
    <row r="161" s="13" customFormat="1">
      <c r="B161" s="240"/>
      <c r="D161" s="232" t="s">
        <v>249</v>
      </c>
      <c r="E161" s="241" t="s">
        <v>5</v>
      </c>
      <c r="F161" s="242" t="s">
        <v>251</v>
      </c>
      <c r="H161" s="243">
        <v>30</v>
      </c>
      <c r="I161" s="244"/>
      <c r="L161" s="240"/>
      <c r="M161" s="245"/>
      <c r="N161" s="246"/>
      <c r="O161" s="246"/>
      <c r="P161" s="246"/>
      <c r="Q161" s="246"/>
      <c r="R161" s="246"/>
      <c r="S161" s="246"/>
      <c r="T161" s="247"/>
      <c r="AT161" s="241" t="s">
        <v>249</v>
      </c>
      <c r="AU161" s="241" t="s">
        <v>79</v>
      </c>
      <c r="AV161" s="13" t="s">
        <v>175</v>
      </c>
      <c r="AW161" s="13" t="s">
        <v>34</v>
      </c>
      <c r="AX161" s="13" t="s">
        <v>77</v>
      </c>
      <c r="AY161" s="241" t="s">
        <v>159</v>
      </c>
    </row>
    <row r="162" s="1" customFormat="1" ht="51" customHeight="1">
      <c r="B162" s="213"/>
      <c r="C162" s="214" t="s">
        <v>11</v>
      </c>
      <c r="D162" s="214" t="s">
        <v>162</v>
      </c>
      <c r="E162" s="215" t="s">
        <v>617</v>
      </c>
      <c r="F162" s="216" t="s">
        <v>618</v>
      </c>
      <c r="G162" s="217" t="s">
        <v>247</v>
      </c>
      <c r="H162" s="218">
        <v>39</v>
      </c>
      <c r="I162" s="219"/>
      <c r="J162" s="220">
        <f>ROUND(I162*H162,2)</f>
        <v>0</v>
      </c>
      <c r="K162" s="216" t="s">
        <v>166</v>
      </c>
      <c r="L162" s="47"/>
      <c r="M162" s="221" t="s">
        <v>5</v>
      </c>
      <c r="N162" s="222" t="s">
        <v>41</v>
      </c>
      <c r="O162" s="48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AR162" s="25" t="s">
        <v>175</v>
      </c>
      <c r="AT162" s="25" t="s">
        <v>162</v>
      </c>
      <c r="AU162" s="25" t="s">
        <v>79</v>
      </c>
      <c r="AY162" s="25" t="s">
        <v>159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25" t="s">
        <v>77</v>
      </c>
      <c r="BK162" s="225">
        <f>ROUND(I162*H162,2)</f>
        <v>0</v>
      </c>
      <c r="BL162" s="25" t="s">
        <v>175</v>
      </c>
      <c r="BM162" s="25" t="s">
        <v>1232</v>
      </c>
    </row>
    <row r="163" s="14" customFormat="1">
      <c r="B163" s="248"/>
      <c r="D163" s="232" t="s">
        <v>249</v>
      </c>
      <c r="E163" s="249" t="s">
        <v>5</v>
      </c>
      <c r="F163" s="250" t="s">
        <v>620</v>
      </c>
      <c r="H163" s="249" t="s">
        <v>5</v>
      </c>
      <c r="I163" s="251"/>
      <c r="L163" s="248"/>
      <c r="M163" s="252"/>
      <c r="N163" s="253"/>
      <c r="O163" s="253"/>
      <c r="P163" s="253"/>
      <c r="Q163" s="253"/>
      <c r="R163" s="253"/>
      <c r="S163" s="253"/>
      <c r="T163" s="254"/>
      <c r="AT163" s="249" t="s">
        <v>249</v>
      </c>
      <c r="AU163" s="249" t="s">
        <v>79</v>
      </c>
      <c r="AV163" s="14" t="s">
        <v>77</v>
      </c>
      <c r="AW163" s="14" t="s">
        <v>34</v>
      </c>
      <c r="AX163" s="14" t="s">
        <v>70</v>
      </c>
      <c r="AY163" s="249" t="s">
        <v>159</v>
      </c>
    </row>
    <row r="164" s="12" customFormat="1">
      <c r="B164" s="231"/>
      <c r="D164" s="232" t="s">
        <v>249</v>
      </c>
      <c r="E164" s="233" t="s">
        <v>5</v>
      </c>
      <c r="F164" s="234" t="s">
        <v>422</v>
      </c>
      <c r="H164" s="235">
        <v>30</v>
      </c>
      <c r="I164" s="236"/>
      <c r="L164" s="231"/>
      <c r="M164" s="237"/>
      <c r="N164" s="238"/>
      <c r="O164" s="238"/>
      <c r="P164" s="238"/>
      <c r="Q164" s="238"/>
      <c r="R164" s="238"/>
      <c r="S164" s="238"/>
      <c r="T164" s="239"/>
      <c r="AT164" s="233" t="s">
        <v>249</v>
      </c>
      <c r="AU164" s="233" t="s">
        <v>79</v>
      </c>
      <c r="AV164" s="12" t="s">
        <v>79</v>
      </c>
      <c r="AW164" s="12" t="s">
        <v>34</v>
      </c>
      <c r="AX164" s="12" t="s">
        <v>70</v>
      </c>
      <c r="AY164" s="233" t="s">
        <v>159</v>
      </c>
    </row>
    <row r="165" s="14" customFormat="1">
      <c r="B165" s="248"/>
      <c r="D165" s="232" t="s">
        <v>249</v>
      </c>
      <c r="E165" s="249" t="s">
        <v>5</v>
      </c>
      <c r="F165" s="250" t="s">
        <v>1210</v>
      </c>
      <c r="H165" s="249" t="s">
        <v>5</v>
      </c>
      <c r="I165" s="251"/>
      <c r="L165" s="248"/>
      <c r="M165" s="252"/>
      <c r="N165" s="253"/>
      <c r="O165" s="253"/>
      <c r="P165" s="253"/>
      <c r="Q165" s="253"/>
      <c r="R165" s="253"/>
      <c r="S165" s="253"/>
      <c r="T165" s="254"/>
      <c r="AT165" s="249" t="s">
        <v>249</v>
      </c>
      <c r="AU165" s="249" t="s">
        <v>79</v>
      </c>
      <c r="AV165" s="14" t="s">
        <v>77</v>
      </c>
      <c r="AW165" s="14" t="s">
        <v>34</v>
      </c>
      <c r="AX165" s="14" t="s">
        <v>70</v>
      </c>
      <c r="AY165" s="249" t="s">
        <v>159</v>
      </c>
    </row>
    <row r="166" s="12" customFormat="1">
      <c r="B166" s="231"/>
      <c r="D166" s="232" t="s">
        <v>249</v>
      </c>
      <c r="E166" s="233" t="s">
        <v>5</v>
      </c>
      <c r="F166" s="234" t="s">
        <v>198</v>
      </c>
      <c r="H166" s="235">
        <v>9</v>
      </c>
      <c r="I166" s="236"/>
      <c r="L166" s="231"/>
      <c r="M166" s="237"/>
      <c r="N166" s="238"/>
      <c r="O166" s="238"/>
      <c r="P166" s="238"/>
      <c r="Q166" s="238"/>
      <c r="R166" s="238"/>
      <c r="S166" s="238"/>
      <c r="T166" s="239"/>
      <c r="AT166" s="233" t="s">
        <v>249</v>
      </c>
      <c r="AU166" s="233" t="s">
        <v>79</v>
      </c>
      <c r="AV166" s="12" t="s">
        <v>79</v>
      </c>
      <c r="AW166" s="12" t="s">
        <v>34</v>
      </c>
      <c r="AX166" s="12" t="s">
        <v>70</v>
      </c>
      <c r="AY166" s="233" t="s">
        <v>159</v>
      </c>
    </row>
    <row r="167" s="13" customFormat="1">
      <c r="B167" s="240"/>
      <c r="D167" s="232" t="s">
        <v>249</v>
      </c>
      <c r="E167" s="241" t="s">
        <v>5</v>
      </c>
      <c r="F167" s="242" t="s">
        <v>251</v>
      </c>
      <c r="H167" s="243">
        <v>39</v>
      </c>
      <c r="I167" s="244"/>
      <c r="L167" s="240"/>
      <c r="M167" s="245"/>
      <c r="N167" s="246"/>
      <c r="O167" s="246"/>
      <c r="P167" s="246"/>
      <c r="Q167" s="246"/>
      <c r="R167" s="246"/>
      <c r="S167" s="246"/>
      <c r="T167" s="247"/>
      <c r="AT167" s="241" t="s">
        <v>249</v>
      </c>
      <c r="AU167" s="241" t="s">
        <v>79</v>
      </c>
      <c r="AV167" s="13" t="s">
        <v>175</v>
      </c>
      <c r="AW167" s="13" t="s">
        <v>34</v>
      </c>
      <c r="AX167" s="13" t="s">
        <v>77</v>
      </c>
      <c r="AY167" s="241" t="s">
        <v>159</v>
      </c>
    </row>
    <row r="168" s="1" customFormat="1" ht="16.5" customHeight="1">
      <c r="B168" s="213"/>
      <c r="C168" s="214" t="s">
        <v>330</v>
      </c>
      <c r="D168" s="214" t="s">
        <v>162</v>
      </c>
      <c r="E168" s="215" t="s">
        <v>277</v>
      </c>
      <c r="F168" s="216" t="s">
        <v>278</v>
      </c>
      <c r="G168" s="217" t="s">
        <v>279</v>
      </c>
      <c r="H168" s="218">
        <v>23.792000000000002</v>
      </c>
      <c r="I168" s="219"/>
      <c r="J168" s="220">
        <f>ROUND(I168*H168,2)</f>
        <v>0</v>
      </c>
      <c r="K168" s="216" t="s">
        <v>166</v>
      </c>
      <c r="L168" s="47"/>
      <c r="M168" s="221" t="s">
        <v>5</v>
      </c>
      <c r="N168" s="222" t="s">
        <v>41</v>
      </c>
      <c r="O168" s="48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5" t="s">
        <v>175</v>
      </c>
      <c r="AT168" s="25" t="s">
        <v>162</v>
      </c>
      <c r="AU168" s="25" t="s">
        <v>79</v>
      </c>
      <c r="AY168" s="25" t="s">
        <v>159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25" t="s">
        <v>77</v>
      </c>
      <c r="BK168" s="225">
        <f>ROUND(I168*H168,2)</f>
        <v>0</v>
      </c>
      <c r="BL168" s="25" t="s">
        <v>175</v>
      </c>
      <c r="BM168" s="25" t="s">
        <v>1233</v>
      </c>
    </row>
    <row r="169" s="14" customFormat="1">
      <c r="B169" s="248"/>
      <c r="D169" s="232" t="s">
        <v>249</v>
      </c>
      <c r="E169" s="249" t="s">
        <v>5</v>
      </c>
      <c r="F169" s="250" t="s">
        <v>1112</v>
      </c>
      <c r="H169" s="249" t="s">
        <v>5</v>
      </c>
      <c r="I169" s="251"/>
      <c r="L169" s="248"/>
      <c r="M169" s="252"/>
      <c r="N169" s="253"/>
      <c r="O169" s="253"/>
      <c r="P169" s="253"/>
      <c r="Q169" s="253"/>
      <c r="R169" s="253"/>
      <c r="S169" s="253"/>
      <c r="T169" s="254"/>
      <c r="AT169" s="249" t="s">
        <v>249</v>
      </c>
      <c r="AU169" s="249" t="s">
        <v>79</v>
      </c>
      <c r="AV169" s="14" t="s">
        <v>77</v>
      </c>
      <c r="AW169" s="14" t="s">
        <v>34</v>
      </c>
      <c r="AX169" s="14" t="s">
        <v>70</v>
      </c>
      <c r="AY169" s="249" t="s">
        <v>159</v>
      </c>
    </row>
    <row r="170" s="12" customFormat="1">
      <c r="B170" s="231"/>
      <c r="D170" s="232" t="s">
        <v>249</v>
      </c>
      <c r="E170" s="233" t="s">
        <v>5</v>
      </c>
      <c r="F170" s="234" t="s">
        <v>1234</v>
      </c>
      <c r="H170" s="235">
        <v>23.792000000000002</v>
      </c>
      <c r="I170" s="236"/>
      <c r="L170" s="231"/>
      <c r="M170" s="237"/>
      <c r="N170" s="238"/>
      <c r="O170" s="238"/>
      <c r="P170" s="238"/>
      <c r="Q170" s="238"/>
      <c r="R170" s="238"/>
      <c r="S170" s="238"/>
      <c r="T170" s="239"/>
      <c r="AT170" s="233" t="s">
        <v>249</v>
      </c>
      <c r="AU170" s="233" t="s">
        <v>79</v>
      </c>
      <c r="AV170" s="12" t="s">
        <v>79</v>
      </c>
      <c r="AW170" s="12" t="s">
        <v>34</v>
      </c>
      <c r="AX170" s="12" t="s">
        <v>70</v>
      </c>
      <c r="AY170" s="233" t="s">
        <v>159</v>
      </c>
    </row>
    <row r="171" s="13" customFormat="1">
      <c r="B171" s="240"/>
      <c r="D171" s="232" t="s">
        <v>249</v>
      </c>
      <c r="E171" s="241" t="s">
        <v>5</v>
      </c>
      <c r="F171" s="242" t="s">
        <v>251</v>
      </c>
      <c r="H171" s="243">
        <v>23.792000000000002</v>
      </c>
      <c r="I171" s="244"/>
      <c r="L171" s="240"/>
      <c r="M171" s="245"/>
      <c r="N171" s="246"/>
      <c r="O171" s="246"/>
      <c r="P171" s="246"/>
      <c r="Q171" s="246"/>
      <c r="R171" s="246"/>
      <c r="S171" s="246"/>
      <c r="T171" s="247"/>
      <c r="AT171" s="241" t="s">
        <v>249</v>
      </c>
      <c r="AU171" s="241" t="s">
        <v>79</v>
      </c>
      <c r="AV171" s="13" t="s">
        <v>175</v>
      </c>
      <c r="AW171" s="13" t="s">
        <v>34</v>
      </c>
      <c r="AX171" s="13" t="s">
        <v>77</v>
      </c>
      <c r="AY171" s="241" t="s">
        <v>159</v>
      </c>
    </row>
    <row r="172" s="1" customFormat="1" ht="25.5" customHeight="1">
      <c r="B172" s="213"/>
      <c r="C172" s="214" t="s">
        <v>339</v>
      </c>
      <c r="D172" s="214" t="s">
        <v>162</v>
      </c>
      <c r="E172" s="215" t="s">
        <v>282</v>
      </c>
      <c r="F172" s="216" t="s">
        <v>283</v>
      </c>
      <c r="G172" s="217" t="s">
        <v>247</v>
      </c>
      <c r="H172" s="218">
        <v>13.25</v>
      </c>
      <c r="I172" s="219"/>
      <c r="J172" s="220">
        <f>ROUND(I172*H172,2)</f>
        <v>0</v>
      </c>
      <c r="K172" s="216" t="s">
        <v>166</v>
      </c>
      <c r="L172" s="47"/>
      <c r="M172" s="221" t="s">
        <v>5</v>
      </c>
      <c r="N172" s="222" t="s">
        <v>41</v>
      </c>
      <c r="O172" s="48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AR172" s="25" t="s">
        <v>175</v>
      </c>
      <c r="AT172" s="25" t="s">
        <v>162</v>
      </c>
      <c r="AU172" s="25" t="s">
        <v>79</v>
      </c>
      <c r="AY172" s="25" t="s">
        <v>159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25" t="s">
        <v>77</v>
      </c>
      <c r="BK172" s="225">
        <f>ROUND(I172*H172,2)</f>
        <v>0</v>
      </c>
      <c r="BL172" s="25" t="s">
        <v>175</v>
      </c>
      <c r="BM172" s="25" t="s">
        <v>1235</v>
      </c>
    </row>
    <row r="173" s="14" customFormat="1">
      <c r="B173" s="248"/>
      <c r="D173" s="232" t="s">
        <v>249</v>
      </c>
      <c r="E173" s="249" t="s">
        <v>5</v>
      </c>
      <c r="F173" s="250" t="s">
        <v>1115</v>
      </c>
      <c r="H173" s="249" t="s">
        <v>5</v>
      </c>
      <c r="I173" s="251"/>
      <c r="L173" s="248"/>
      <c r="M173" s="252"/>
      <c r="N173" s="253"/>
      <c r="O173" s="253"/>
      <c r="P173" s="253"/>
      <c r="Q173" s="253"/>
      <c r="R173" s="253"/>
      <c r="S173" s="253"/>
      <c r="T173" s="254"/>
      <c r="AT173" s="249" t="s">
        <v>249</v>
      </c>
      <c r="AU173" s="249" t="s">
        <v>79</v>
      </c>
      <c r="AV173" s="14" t="s">
        <v>77</v>
      </c>
      <c r="AW173" s="14" t="s">
        <v>34</v>
      </c>
      <c r="AX173" s="14" t="s">
        <v>70</v>
      </c>
      <c r="AY173" s="249" t="s">
        <v>159</v>
      </c>
    </row>
    <row r="174" s="12" customFormat="1">
      <c r="B174" s="231"/>
      <c r="D174" s="232" t="s">
        <v>249</v>
      </c>
      <c r="E174" s="233" t="s">
        <v>5</v>
      </c>
      <c r="F174" s="234" t="s">
        <v>1236</v>
      </c>
      <c r="H174" s="235">
        <v>7.1399999999999997</v>
      </c>
      <c r="I174" s="236"/>
      <c r="L174" s="231"/>
      <c r="M174" s="237"/>
      <c r="N174" s="238"/>
      <c r="O174" s="238"/>
      <c r="P174" s="238"/>
      <c r="Q174" s="238"/>
      <c r="R174" s="238"/>
      <c r="S174" s="238"/>
      <c r="T174" s="239"/>
      <c r="AT174" s="233" t="s">
        <v>249</v>
      </c>
      <c r="AU174" s="233" t="s">
        <v>79</v>
      </c>
      <c r="AV174" s="12" t="s">
        <v>79</v>
      </c>
      <c r="AW174" s="12" t="s">
        <v>34</v>
      </c>
      <c r="AX174" s="12" t="s">
        <v>70</v>
      </c>
      <c r="AY174" s="233" t="s">
        <v>159</v>
      </c>
    </row>
    <row r="175" s="14" customFormat="1">
      <c r="B175" s="248"/>
      <c r="D175" s="232" t="s">
        <v>249</v>
      </c>
      <c r="E175" s="249" t="s">
        <v>5</v>
      </c>
      <c r="F175" s="250" t="s">
        <v>1117</v>
      </c>
      <c r="H175" s="249" t="s">
        <v>5</v>
      </c>
      <c r="I175" s="251"/>
      <c r="L175" s="248"/>
      <c r="M175" s="252"/>
      <c r="N175" s="253"/>
      <c r="O175" s="253"/>
      <c r="P175" s="253"/>
      <c r="Q175" s="253"/>
      <c r="R175" s="253"/>
      <c r="S175" s="253"/>
      <c r="T175" s="254"/>
      <c r="AT175" s="249" t="s">
        <v>249</v>
      </c>
      <c r="AU175" s="249" t="s">
        <v>79</v>
      </c>
      <c r="AV175" s="14" t="s">
        <v>77</v>
      </c>
      <c r="AW175" s="14" t="s">
        <v>34</v>
      </c>
      <c r="AX175" s="14" t="s">
        <v>70</v>
      </c>
      <c r="AY175" s="249" t="s">
        <v>159</v>
      </c>
    </row>
    <row r="176" s="12" customFormat="1">
      <c r="B176" s="231"/>
      <c r="D176" s="232" t="s">
        <v>249</v>
      </c>
      <c r="E176" s="233" t="s">
        <v>5</v>
      </c>
      <c r="F176" s="234" t="s">
        <v>1237</v>
      </c>
      <c r="H176" s="235">
        <v>6.1100000000000003</v>
      </c>
      <c r="I176" s="236"/>
      <c r="L176" s="231"/>
      <c r="M176" s="237"/>
      <c r="N176" s="238"/>
      <c r="O176" s="238"/>
      <c r="P176" s="238"/>
      <c r="Q176" s="238"/>
      <c r="R176" s="238"/>
      <c r="S176" s="238"/>
      <c r="T176" s="239"/>
      <c r="AT176" s="233" t="s">
        <v>249</v>
      </c>
      <c r="AU176" s="233" t="s">
        <v>79</v>
      </c>
      <c r="AV176" s="12" t="s">
        <v>79</v>
      </c>
      <c r="AW176" s="12" t="s">
        <v>34</v>
      </c>
      <c r="AX176" s="12" t="s">
        <v>70</v>
      </c>
      <c r="AY176" s="233" t="s">
        <v>159</v>
      </c>
    </row>
    <row r="177" s="13" customFormat="1">
      <c r="B177" s="240"/>
      <c r="D177" s="232" t="s">
        <v>249</v>
      </c>
      <c r="E177" s="241" t="s">
        <v>5</v>
      </c>
      <c r="F177" s="242" t="s">
        <v>251</v>
      </c>
      <c r="H177" s="243">
        <v>13.25</v>
      </c>
      <c r="I177" s="244"/>
      <c r="L177" s="240"/>
      <c r="M177" s="245"/>
      <c r="N177" s="246"/>
      <c r="O177" s="246"/>
      <c r="P177" s="246"/>
      <c r="Q177" s="246"/>
      <c r="R177" s="246"/>
      <c r="S177" s="246"/>
      <c r="T177" s="247"/>
      <c r="AT177" s="241" t="s">
        <v>249</v>
      </c>
      <c r="AU177" s="241" t="s">
        <v>79</v>
      </c>
      <c r="AV177" s="13" t="s">
        <v>175</v>
      </c>
      <c r="AW177" s="13" t="s">
        <v>34</v>
      </c>
      <c r="AX177" s="13" t="s">
        <v>77</v>
      </c>
      <c r="AY177" s="241" t="s">
        <v>159</v>
      </c>
    </row>
    <row r="178" s="1" customFormat="1" ht="25.5" customHeight="1">
      <c r="B178" s="213"/>
      <c r="C178" s="214" t="s">
        <v>346</v>
      </c>
      <c r="D178" s="214" t="s">
        <v>162</v>
      </c>
      <c r="E178" s="215" t="s">
        <v>294</v>
      </c>
      <c r="F178" s="216" t="s">
        <v>295</v>
      </c>
      <c r="G178" s="217" t="s">
        <v>289</v>
      </c>
      <c r="H178" s="218">
        <v>47</v>
      </c>
      <c r="I178" s="219"/>
      <c r="J178" s="220">
        <f>ROUND(I178*H178,2)</f>
        <v>0</v>
      </c>
      <c r="K178" s="216" t="s">
        <v>166</v>
      </c>
      <c r="L178" s="47"/>
      <c r="M178" s="221" t="s">
        <v>5</v>
      </c>
      <c r="N178" s="222" t="s">
        <v>41</v>
      </c>
      <c r="O178" s="48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AR178" s="25" t="s">
        <v>175</v>
      </c>
      <c r="AT178" s="25" t="s">
        <v>162</v>
      </c>
      <c r="AU178" s="25" t="s">
        <v>79</v>
      </c>
      <c r="AY178" s="25" t="s">
        <v>159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25" t="s">
        <v>77</v>
      </c>
      <c r="BK178" s="225">
        <f>ROUND(I178*H178,2)</f>
        <v>0</v>
      </c>
      <c r="BL178" s="25" t="s">
        <v>175</v>
      </c>
      <c r="BM178" s="25" t="s">
        <v>1238</v>
      </c>
    </row>
    <row r="179" s="14" customFormat="1">
      <c r="B179" s="248"/>
      <c r="D179" s="232" t="s">
        <v>249</v>
      </c>
      <c r="E179" s="249" t="s">
        <v>5</v>
      </c>
      <c r="F179" s="250" t="s">
        <v>664</v>
      </c>
      <c r="H179" s="249" t="s">
        <v>5</v>
      </c>
      <c r="I179" s="251"/>
      <c r="L179" s="248"/>
      <c r="M179" s="252"/>
      <c r="N179" s="253"/>
      <c r="O179" s="253"/>
      <c r="P179" s="253"/>
      <c r="Q179" s="253"/>
      <c r="R179" s="253"/>
      <c r="S179" s="253"/>
      <c r="T179" s="254"/>
      <c r="AT179" s="249" t="s">
        <v>249</v>
      </c>
      <c r="AU179" s="249" t="s">
        <v>79</v>
      </c>
      <c r="AV179" s="14" t="s">
        <v>77</v>
      </c>
      <c r="AW179" s="14" t="s">
        <v>34</v>
      </c>
      <c r="AX179" s="14" t="s">
        <v>70</v>
      </c>
      <c r="AY179" s="249" t="s">
        <v>159</v>
      </c>
    </row>
    <row r="180" s="12" customFormat="1">
      <c r="B180" s="231"/>
      <c r="D180" s="232" t="s">
        <v>249</v>
      </c>
      <c r="E180" s="233" t="s">
        <v>5</v>
      </c>
      <c r="F180" s="234" t="s">
        <v>721</v>
      </c>
      <c r="H180" s="235">
        <v>47</v>
      </c>
      <c r="I180" s="236"/>
      <c r="L180" s="231"/>
      <c r="M180" s="237"/>
      <c r="N180" s="238"/>
      <c r="O180" s="238"/>
      <c r="P180" s="238"/>
      <c r="Q180" s="238"/>
      <c r="R180" s="238"/>
      <c r="S180" s="238"/>
      <c r="T180" s="239"/>
      <c r="AT180" s="233" t="s">
        <v>249</v>
      </c>
      <c r="AU180" s="233" t="s">
        <v>79</v>
      </c>
      <c r="AV180" s="12" t="s">
        <v>79</v>
      </c>
      <c r="AW180" s="12" t="s">
        <v>34</v>
      </c>
      <c r="AX180" s="12" t="s">
        <v>70</v>
      </c>
      <c r="AY180" s="233" t="s">
        <v>159</v>
      </c>
    </row>
    <row r="181" s="13" customFormat="1">
      <c r="B181" s="240"/>
      <c r="D181" s="232" t="s">
        <v>249</v>
      </c>
      <c r="E181" s="241" t="s">
        <v>5</v>
      </c>
      <c r="F181" s="242" t="s">
        <v>251</v>
      </c>
      <c r="H181" s="243">
        <v>47</v>
      </c>
      <c r="I181" s="244"/>
      <c r="L181" s="240"/>
      <c r="M181" s="245"/>
      <c r="N181" s="246"/>
      <c r="O181" s="246"/>
      <c r="P181" s="246"/>
      <c r="Q181" s="246"/>
      <c r="R181" s="246"/>
      <c r="S181" s="246"/>
      <c r="T181" s="247"/>
      <c r="AT181" s="241" t="s">
        <v>249</v>
      </c>
      <c r="AU181" s="241" t="s">
        <v>79</v>
      </c>
      <c r="AV181" s="13" t="s">
        <v>175</v>
      </c>
      <c r="AW181" s="13" t="s">
        <v>34</v>
      </c>
      <c r="AX181" s="13" t="s">
        <v>77</v>
      </c>
      <c r="AY181" s="241" t="s">
        <v>159</v>
      </c>
    </row>
    <row r="182" s="1" customFormat="1" ht="25.5" customHeight="1">
      <c r="B182" s="213"/>
      <c r="C182" s="214" t="s">
        <v>356</v>
      </c>
      <c r="D182" s="214" t="s">
        <v>162</v>
      </c>
      <c r="E182" s="215" t="s">
        <v>1121</v>
      </c>
      <c r="F182" s="216" t="s">
        <v>1122</v>
      </c>
      <c r="G182" s="217" t="s">
        <v>289</v>
      </c>
      <c r="H182" s="218">
        <v>25</v>
      </c>
      <c r="I182" s="219"/>
      <c r="J182" s="220">
        <f>ROUND(I182*H182,2)</f>
        <v>0</v>
      </c>
      <c r="K182" s="216" t="s">
        <v>166</v>
      </c>
      <c r="L182" s="47"/>
      <c r="M182" s="221" t="s">
        <v>5</v>
      </c>
      <c r="N182" s="222" t="s">
        <v>41</v>
      </c>
      <c r="O182" s="48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AR182" s="25" t="s">
        <v>175</v>
      </c>
      <c r="AT182" s="25" t="s">
        <v>162</v>
      </c>
      <c r="AU182" s="25" t="s">
        <v>79</v>
      </c>
      <c r="AY182" s="25" t="s">
        <v>159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25" t="s">
        <v>77</v>
      </c>
      <c r="BK182" s="225">
        <f>ROUND(I182*H182,2)</f>
        <v>0</v>
      </c>
      <c r="BL182" s="25" t="s">
        <v>175</v>
      </c>
      <c r="BM182" s="25" t="s">
        <v>1239</v>
      </c>
    </row>
    <row r="183" s="11" customFormat="1" ht="29.88" customHeight="1">
      <c r="B183" s="200"/>
      <c r="D183" s="201" t="s">
        <v>69</v>
      </c>
      <c r="E183" s="211" t="s">
        <v>79</v>
      </c>
      <c r="F183" s="211" t="s">
        <v>301</v>
      </c>
      <c r="I183" s="203"/>
      <c r="J183" s="212">
        <f>BK183</f>
        <v>0</v>
      </c>
      <c r="L183" s="200"/>
      <c r="M183" s="205"/>
      <c r="N183" s="206"/>
      <c r="O183" s="206"/>
      <c r="P183" s="207">
        <f>SUM(P184:P204)</f>
        <v>0</v>
      </c>
      <c r="Q183" s="206"/>
      <c r="R183" s="207">
        <f>SUM(R184:R204)</f>
        <v>1.7845589200000001</v>
      </c>
      <c r="S183" s="206"/>
      <c r="T183" s="208">
        <f>SUM(T184:T204)</f>
        <v>0</v>
      </c>
      <c r="AR183" s="201" t="s">
        <v>77</v>
      </c>
      <c r="AT183" s="209" t="s">
        <v>69</v>
      </c>
      <c r="AU183" s="209" t="s">
        <v>77</v>
      </c>
      <c r="AY183" s="201" t="s">
        <v>159</v>
      </c>
      <c r="BK183" s="210">
        <f>SUM(BK184:BK204)</f>
        <v>0</v>
      </c>
    </row>
    <row r="184" s="1" customFormat="1" ht="25.5" customHeight="1">
      <c r="B184" s="213"/>
      <c r="C184" s="214" t="s">
        <v>361</v>
      </c>
      <c r="D184" s="214" t="s">
        <v>162</v>
      </c>
      <c r="E184" s="215" t="s">
        <v>670</v>
      </c>
      <c r="F184" s="216" t="s">
        <v>671</v>
      </c>
      <c r="G184" s="217" t="s">
        <v>247</v>
      </c>
      <c r="H184" s="218">
        <v>2.3999999999999999</v>
      </c>
      <c r="I184" s="219"/>
      <c r="J184" s="220">
        <f>ROUND(I184*H184,2)</f>
        <v>0</v>
      </c>
      <c r="K184" s="216" t="s">
        <v>166</v>
      </c>
      <c r="L184" s="47"/>
      <c r="M184" s="221" t="s">
        <v>5</v>
      </c>
      <c r="N184" s="222" t="s">
        <v>41</v>
      </c>
      <c r="O184" s="48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AR184" s="25" t="s">
        <v>175</v>
      </c>
      <c r="AT184" s="25" t="s">
        <v>162</v>
      </c>
      <c r="AU184" s="25" t="s">
        <v>79</v>
      </c>
      <c r="AY184" s="25" t="s">
        <v>159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25" t="s">
        <v>77</v>
      </c>
      <c r="BK184" s="225">
        <f>ROUND(I184*H184,2)</f>
        <v>0</v>
      </c>
      <c r="BL184" s="25" t="s">
        <v>175</v>
      </c>
      <c r="BM184" s="25" t="s">
        <v>1240</v>
      </c>
    </row>
    <row r="185" s="14" customFormat="1">
      <c r="B185" s="248"/>
      <c r="D185" s="232" t="s">
        <v>249</v>
      </c>
      <c r="E185" s="249" t="s">
        <v>5</v>
      </c>
      <c r="F185" s="250" t="s">
        <v>1241</v>
      </c>
      <c r="H185" s="249" t="s">
        <v>5</v>
      </c>
      <c r="I185" s="251"/>
      <c r="L185" s="248"/>
      <c r="M185" s="252"/>
      <c r="N185" s="253"/>
      <c r="O185" s="253"/>
      <c r="P185" s="253"/>
      <c r="Q185" s="253"/>
      <c r="R185" s="253"/>
      <c r="S185" s="253"/>
      <c r="T185" s="254"/>
      <c r="AT185" s="249" t="s">
        <v>249</v>
      </c>
      <c r="AU185" s="249" t="s">
        <v>79</v>
      </c>
      <c r="AV185" s="14" t="s">
        <v>77</v>
      </c>
      <c r="AW185" s="14" t="s">
        <v>34</v>
      </c>
      <c r="AX185" s="14" t="s">
        <v>70</v>
      </c>
      <c r="AY185" s="249" t="s">
        <v>159</v>
      </c>
    </row>
    <row r="186" s="12" customFormat="1">
      <c r="B186" s="231"/>
      <c r="D186" s="232" t="s">
        <v>249</v>
      </c>
      <c r="E186" s="233" t="s">
        <v>5</v>
      </c>
      <c r="F186" s="234" t="s">
        <v>1242</v>
      </c>
      <c r="H186" s="235">
        <v>2.3999999999999999</v>
      </c>
      <c r="I186" s="236"/>
      <c r="L186" s="231"/>
      <c r="M186" s="237"/>
      <c r="N186" s="238"/>
      <c r="O186" s="238"/>
      <c r="P186" s="238"/>
      <c r="Q186" s="238"/>
      <c r="R186" s="238"/>
      <c r="S186" s="238"/>
      <c r="T186" s="239"/>
      <c r="AT186" s="233" t="s">
        <v>249</v>
      </c>
      <c r="AU186" s="233" t="s">
        <v>79</v>
      </c>
      <c r="AV186" s="12" t="s">
        <v>79</v>
      </c>
      <c r="AW186" s="12" t="s">
        <v>34</v>
      </c>
      <c r="AX186" s="12" t="s">
        <v>70</v>
      </c>
      <c r="AY186" s="233" t="s">
        <v>159</v>
      </c>
    </row>
    <row r="187" s="13" customFormat="1">
      <c r="B187" s="240"/>
      <c r="D187" s="232" t="s">
        <v>249</v>
      </c>
      <c r="E187" s="241" t="s">
        <v>5</v>
      </c>
      <c r="F187" s="242" t="s">
        <v>251</v>
      </c>
      <c r="H187" s="243">
        <v>2.3999999999999999</v>
      </c>
      <c r="I187" s="244"/>
      <c r="L187" s="240"/>
      <c r="M187" s="245"/>
      <c r="N187" s="246"/>
      <c r="O187" s="246"/>
      <c r="P187" s="246"/>
      <c r="Q187" s="246"/>
      <c r="R187" s="246"/>
      <c r="S187" s="246"/>
      <c r="T187" s="247"/>
      <c r="AT187" s="241" t="s">
        <v>249</v>
      </c>
      <c r="AU187" s="241" t="s">
        <v>79</v>
      </c>
      <c r="AV187" s="13" t="s">
        <v>175</v>
      </c>
      <c r="AW187" s="13" t="s">
        <v>34</v>
      </c>
      <c r="AX187" s="13" t="s">
        <v>77</v>
      </c>
      <c r="AY187" s="241" t="s">
        <v>159</v>
      </c>
    </row>
    <row r="188" s="1" customFormat="1" ht="25.5" customHeight="1">
      <c r="B188" s="213"/>
      <c r="C188" s="214" t="s">
        <v>10</v>
      </c>
      <c r="D188" s="214" t="s">
        <v>162</v>
      </c>
      <c r="E188" s="215" t="s">
        <v>674</v>
      </c>
      <c r="F188" s="216" t="s">
        <v>675</v>
      </c>
      <c r="G188" s="217" t="s">
        <v>289</v>
      </c>
      <c r="H188" s="218">
        <v>20</v>
      </c>
      <c r="I188" s="219"/>
      <c r="J188" s="220">
        <f>ROUND(I188*H188,2)</f>
        <v>0</v>
      </c>
      <c r="K188" s="216" t="s">
        <v>166</v>
      </c>
      <c r="L188" s="47"/>
      <c r="M188" s="221" t="s">
        <v>5</v>
      </c>
      <c r="N188" s="222" t="s">
        <v>41</v>
      </c>
      <c r="O188" s="48"/>
      <c r="P188" s="223">
        <f>O188*H188</f>
        <v>0</v>
      </c>
      <c r="Q188" s="223">
        <v>0.00017000000000000001</v>
      </c>
      <c r="R188" s="223">
        <f>Q188*H188</f>
        <v>0.0034000000000000002</v>
      </c>
      <c r="S188" s="223">
        <v>0</v>
      </c>
      <c r="T188" s="224">
        <f>S188*H188</f>
        <v>0</v>
      </c>
      <c r="AR188" s="25" t="s">
        <v>175</v>
      </c>
      <c r="AT188" s="25" t="s">
        <v>162</v>
      </c>
      <c r="AU188" s="25" t="s">
        <v>79</v>
      </c>
      <c r="AY188" s="25" t="s">
        <v>159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25" t="s">
        <v>77</v>
      </c>
      <c r="BK188" s="225">
        <f>ROUND(I188*H188,2)</f>
        <v>0</v>
      </c>
      <c r="BL188" s="25" t="s">
        <v>175</v>
      </c>
      <c r="BM188" s="25" t="s">
        <v>1243</v>
      </c>
    </row>
    <row r="189" s="1" customFormat="1" ht="16.5" customHeight="1">
      <c r="B189" s="213"/>
      <c r="C189" s="255" t="s">
        <v>370</v>
      </c>
      <c r="D189" s="255" t="s">
        <v>395</v>
      </c>
      <c r="E189" s="256" t="s">
        <v>677</v>
      </c>
      <c r="F189" s="257" t="s">
        <v>678</v>
      </c>
      <c r="G189" s="258" t="s">
        <v>289</v>
      </c>
      <c r="H189" s="259">
        <v>20</v>
      </c>
      <c r="I189" s="260"/>
      <c r="J189" s="261">
        <f>ROUND(I189*H189,2)</f>
        <v>0</v>
      </c>
      <c r="K189" s="257" t="s">
        <v>166</v>
      </c>
      <c r="L189" s="262"/>
      <c r="M189" s="263" t="s">
        <v>5</v>
      </c>
      <c r="N189" s="264" t="s">
        <v>41</v>
      </c>
      <c r="O189" s="48"/>
      <c r="P189" s="223">
        <f>O189*H189</f>
        <v>0</v>
      </c>
      <c r="Q189" s="223">
        <v>0.00020000000000000001</v>
      </c>
      <c r="R189" s="223">
        <f>Q189*H189</f>
        <v>0.0040000000000000001</v>
      </c>
      <c r="S189" s="223">
        <v>0</v>
      </c>
      <c r="T189" s="224">
        <f>S189*H189</f>
        <v>0</v>
      </c>
      <c r="AR189" s="25" t="s">
        <v>194</v>
      </c>
      <c r="AT189" s="25" t="s">
        <v>395</v>
      </c>
      <c r="AU189" s="25" t="s">
        <v>79</v>
      </c>
      <c r="AY189" s="25" t="s">
        <v>159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25" t="s">
        <v>77</v>
      </c>
      <c r="BK189" s="225">
        <f>ROUND(I189*H189,2)</f>
        <v>0</v>
      </c>
      <c r="BL189" s="25" t="s">
        <v>175</v>
      </c>
      <c r="BM189" s="25" t="s">
        <v>1244</v>
      </c>
    </row>
    <row r="190" s="1" customFormat="1" ht="16.5" customHeight="1">
      <c r="B190" s="213"/>
      <c r="C190" s="214" t="s">
        <v>376</v>
      </c>
      <c r="D190" s="214" t="s">
        <v>162</v>
      </c>
      <c r="E190" s="215" t="s">
        <v>684</v>
      </c>
      <c r="F190" s="216" t="s">
        <v>685</v>
      </c>
      <c r="G190" s="217" t="s">
        <v>247</v>
      </c>
      <c r="H190" s="218">
        <v>0.80000000000000004</v>
      </c>
      <c r="I190" s="219"/>
      <c r="J190" s="220">
        <f>ROUND(I190*H190,2)</f>
        <v>0</v>
      </c>
      <c r="K190" s="216" t="s">
        <v>166</v>
      </c>
      <c r="L190" s="47"/>
      <c r="M190" s="221" t="s">
        <v>5</v>
      </c>
      <c r="N190" s="222" t="s">
        <v>41</v>
      </c>
      <c r="O190" s="48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AR190" s="25" t="s">
        <v>175</v>
      </c>
      <c r="AT190" s="25" t="s">
        <v>162</v>
      </c>
      <c r="AU190" s="25" t="s">
        <v>79</v>
      </c>
      <c r="AY190" s="25" t="s">
        <v>159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25" t="s">
        <v>77</v>
      </c>
      <c r="BK190" s="225">
        <f>ROUND(I190*H190,2)</f>
        <v>0</v>
      </c>
      <c r="BL190" s="25" t="s">
        <v>175</v>
      </c>
      <c r="BM190" s="25" t="s">
        <v>1245</v>
      </c>
    </row>
    <row r="191" s="12" customFormat="1">
      <c r="B191" s="231"/>
      <c r="D191" s="232" t="s">
        <v>249</v>
      </c>
      <c r="E191" s="233" t="s">
        <v>5</v>
      </c>
      <c r="F191" s="234" t="s">
        <v>1246</v>
      </c>
      <c r="H191" s="235">
        <v>0.80000000000000004</v>
      </c>
      <c r="I191" s="236"/>
      <c r="L191" s="231"/>
      <c r="M191" s="237"/>
      <c r="N191" s="238"/>
      <c r="O191" s="238"/>
      <c r="P191" s="238"/>
      <c r="Q191" s="238"/>
      <c r="R191" s="238"/>
      <c r="S191" s="238"/>
      <c r="T191" s="239"/>
      <c r="AT191" s="233" t="s">
        <v>249</v>
      </c>
      <c r="AU191" s="233" t="s">
        <v>79</v>
      </c>
      <c r="AV191" s="12" t="s">
        <v>79</v>
      </c>
      <c r="AW191" s="12" t="s">
        <v>34</v>
      </c>
      <c r="AX191" s="12" t="s">
        <v>70</v>
      </c>
      <c r="AY191" s="233" t="s">
        <v>159</v>
      </c>
    </row>
    <row r="192" s="13" customFormat="1">
      <c r="B192" s="240"/>
      <c r="D192" s="232" t="s">
        <v>249</v>
      </c>
      <c r="E192" s="241" t="s">
        <v>5</v>
      </c>
      <c r="F192" s="242" t="s">
        <v>251</v>
      </c>
      <c r="H192" s="243">
        <v>0.80000000000000004</v>
      </c>
      <c r="I192" s="244"/>
      <c r="L192" s="240"/>
      <c r="M192" s="245"/>
      <c r="N192" s="246"/>
      <c r="O192" s="246"/>
      <c r="P192" s="246"/>
      <c r="Q192" s="246"/>
      <c r="R192" s="246"/>
      <c r="S192" s="246"/>
      <c r="T192" s="247"/>
      <c r="AT192" s="241" t="s">
        <v>249</v>
      </c>
      <c r="AU192" s="241" t="s">
        <v>79</v>
      </c>
      <c r="AV192" s="13" t="s">
        <v>175</v>
      </c>
      <c r="AW192" s="13" t="s">
        <v>34</v>
      </c>
      <c r="AX192" s="13" t="s">
        <v>77</v>
      </c>
      <c r="AY192" s="241" t="s">
        <v>159</v>
      </c>
    </row>
    <row r="193" s="1" customFormat="1" ht="16.5" customHeight="1">
      <c r="B193" s="213"/>
      <c r="C193" s="255" t="s">
        <v>383</v>
      </c>
      <c r="D193" s="255" t="s">
        <v>395</v>
      </c>
      <c r="E193" s="256" t="s">
        <v>1247</v>
      </c>
      <c r="F193" s="257" t="s">
        <v>1248</v>
      </c>
      <c r="G193" s="258" t="s">
        <v>398</v>
      </c>
      <c r="H193" s="259">
        <v>1</v>
      </c>
      <c r="I193" s="260"/>
      <c r="J193" s="261">
        <f>ROUND(I193*H193,2)</f>
        <v>0</v>
      </c>
      <c r="K193" s="257" t="s">
        <v>5</v>
      </c>
      <c r="L193" s="262"/>
      <c r="M193" s="263" t="s">
        <v>5</v>
      </c>
      <c r="N193" s="264" t="s">
        <v>41</v>
      </c>
      <c r="O193" s="48"/>
      <c r="P193" s="223">
        <f>O193*H193</f>
        <v>0</v>
      </c>
      <c r="Q193" s="223">
        <v>0.01</v>
      </c>
      <c r="R193" s="223">
        <f>Q193*H193</f>
        <v>0.01</v>
      </c>
      <c r="S193" s="223">
        <v>0</v>
      </c>
      <c r="T193" s="224">
        <f>S193*H193</f>
        <v>0</v>
      </c>
      <c r="AR193" s="25" t="s">
        <v>194</v>
      </c>
      <c r="AT193" s="25" t="s">
        <v>395</v>
      </c>
      <c r="AU193" s="25" t="s">
        <v>79</v>
      </c>
      <c r="AY193" s="25" t="s">
        <v>159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25" t="s">
        <v>77</v>
      </c>
      <c r="BK193" s="225">
        <f>ROUND(I193*H193,2)</f>
        <v>0</v>
      </c>
      <c r="BL193" s="25" t="s">
        <v>175</v>
      </c>
      <c r="BM193" s="25" t="s">
        <v>1249</v>
      </c>
    </row>
    <row r="194" s="1" customFormat="1" ht="16.5" customHeight="1">
      <c r="B194" s="213"/>
      <c r="C194" s="214" t="s">
        <v>388</v>
      </c>
      <c r="D194" s="214" t="s">
        <v>162</v>
      </c>
      <c r="E194" s="215" t="s">
        <v>688</v>
      </c>
      <c r="F194" s="216" t="s">
        <v>689</v>
      </c>
      <c r="G194" s="217" t="s">
        <v>404</v>
      </c>
      <c r="H194" s="218">
        <v>20</v>
      </c>
      <c r="I194" s="219"/>
      <c r="J194" s="220">
        <f>ROUND(I194*H194,2)</f>
        <v>0</v>
      </c>
      <c r="K194" s="216" t="s">
        <v>166</v>
      </c>
      <c r="L194" s="47"/>
      <c r="M194" s="221" t="s">
        <v>5</v>
      </c>
      <c r="N194" s="222" t="s">
        <v>41</v>
      </c>
      <c r="O194" s="48"/>
      <c r="P194" s="223">
        <f>O194*H194</f>
        <v>0</v>
      </c>
      <c r="Q194" s="223">
        <v>0.00116</v>
      </c>
      <c r="R194" s="223">
        <f>Q194*H194</f>
        <v>0.023199999999999998</v>
      </c>
      <c r="S194" s="223">
        <v>0</v>
      </c>
      <c r="T194" s="224">
        <f>S194*H194</f>
        <v>0</v>
      </c>
      <c r="AR194" s="25" t="s">
        <v>175</v>
      </c>
      <c r="AT194" s="25" t="s">
        <v>162</v>
      </c>
      <c r="AU194" s="25" t="s">
        <v>79</v>
      </c>
      <c r="AY194" s="25" t="s">
        <v>159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25" t="s">
        <v>77</v>
      </c>
      <c r="BK194" s="225">
        <f>ROUND(I194*H194,2)</f>
        <v>0</v>
      </c>
      <c r="BL194" s="25" t="s">
        <v>175</v>
      </c>
      <c r="BM194" s="25" t="s">
        <v>1250</v>
      </c>
    </row>
    <row r="195" s="1" customFormat="1" ht="25.5" customHeight="1">
      <c r="B195" s="213"/>
      <c r="C195" s="214" t="s">
        <v>394</v>
      </c>
      <c r="D195" s="214" t="s">
        <v>162</v>
      </c>
      <c r="E195" s="215" t="s">
        <v>302</v>
      </c>
      <c r="F195" s="216" t="s">
        <v>697</v>
      </c>
      <c r="G195" s="217" t="s">
        <v>247</v>
      </c>
      <c r="H195" s="218">
        <v>0.33800000000000002</v>
      </c>
      <c r="I195" s="219"/>
      <c r="J195" s="220">
        <f>ROUND(I195*H195,2)</f>
        <v>0</v>
      </c>
      <c r="K195" s="216" t="s">
        <v>166</v>
      </c>
      <c r="L195" s="47"/>
      <c r="M195" s="221" t="s">
        <v>5</v>
      </c>
      <c r="N195" s="222" t="s">
        <v>41</v>
      </c>
      <c r="O195" s="48"/>
      <c r="P195" s="223">
        <f>O195*H195</f>
        <v>0</v>
      </c>
      <c r="Q195" s="223">
        <v>2.2563399999999998</v>
      </c>
      <c r="R195" s="223">
        <f>Q195*H195</f>
        <v>0.76264292</v>
      </c>
      <c r="S195" s="223">
        <v>0</v>
      </c>
      <c r="T195" s="224">
        <f>S195*H195</f>
        <v>0</v>
      </c>
      <c r="AR195" s="25" t="s">
        <v>175</v>
      </c>
      <c r="AT195" s="25" t="s">
        <v>162</v>
      </c>
      <c r="AU195" s="25" t="s">
        <v>79</v>
      </c>
      <c r="AY195" s="25" t="s">
        <v>159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25" t="s">
        <v>77</v>
      </c>
      <c r="BK195" s="225">
        <f>ROUND(I195*H195,2)</f>
        <v>0</v>
      </c>
      <c r="BL195" s="25" t="s">
        <v>175</v>
      </c>
      <c r="BM195" s="25" t="s">
        <v>1251</v>
      </c>
    </row>
    <row r="196" s="14" customFormat="1">
      <c r="B196" s="248"/>
      <c r="D196" s="232" t="s">
        <v>249</v>
      </c>
      <c r="E196" s="249" t="s">
        <v>5</v>
      </c>
      <c r="F196" s="250" t="s">
        <v>305</v>
      </c>
      <c r="H196" s="249" t="s">
        <v>5</v>
      </c>
      <c r="I196" s="251"/>
      <c r="L196" s="248"/>
      <c r="M196" s="252"/>
      <c r="N196" s="253"/>
      <c r="O196" s="253"/>
      <c r="P196" s="253"/>
      <c r="Q196" s="253"/>
      <c r="R196" s="253"/>
      <c r="S196" s="253"/>
      <c r="T196" s="254"/>
      <c r="AT196" s="249" t="s">
        <v>249</v>
      </c>
      <c r="AU196" s="249" t="s">
        <v>79</v>
      </c>
      <c r="AV196" s="14" t="s">
        <v>77</v>
      </c>
      <c r="AW196" s="14" t="s">
        <v>34</v>
      </c>
      <c r="AX196" s="14" t="s">
        <v>70</v>
      </c>
      <c r="AY196" s="249" t="s">
        <v>159</v>
      </c>
    </row>
    <row r="197" s="14" customFormat="1">
      <c r="B197" s="248"/>
      <c r="D197" s="232" t="s">
        <v>249</v>
      </c>
      <c r="E197" s="249" t="s">
        <v>5</v>
      </c>
      <c r="F197" s="250" t="s">
        <v>1252</v>
      </c>
      <c r="H197" s="249" t="s">
        <v>5</v>
      </c>
      <c r="I197" s="251"/>
      <c r="L197" s="248"/>
      <c r="M197" s="252"/>
      <c r="N197" s="253"/>
      <c r="O197" s="253"/>
      <c r="P197" s="253"/>
      <c r="Q197" s="253"/>
      <c r="R197" s="253"/>
      <c r="S197" s="253"/>
      <c r="T197" s="254"/>
      <c r="AT197" s="249" t="s">
        <v>249</v>
      </c>
      <c r="AU197" s="249" t="s">
        <v>79</v>
      </c>
      <c r="AV197" s="14" t="s">
        <v>77</v>
      </c>
      <c r="AW197" s="14" t="s">
        <v>34</v>
      </c>
      <c r="AX197" s="14" t="s">
        <v>70</v>
      </c>
      <c r="AY197" s="249" t="s">
        <v>159</v>
      </c>
    </row>
    <row r="198" s="12" customFormat="1">
      <c r="B198" s="231"/>
      <c r="D198" s="232" t="s">
        <v>249</v>
      </c>
      <c r="E198" s="233" t="s">
        <v>5</v>
      </c>
      <c r="F198" s="234" t="s">
        <v>1126</v>
      </c>
      <c r="H198" s="235">
        <v>0.33800000000000002</v>
      </c>
      <c r="I198" s="236"/>
      <c r="L198" s="231"/>
      <c r="M198" s="237"/>
      <c r="N198" s="238"/>
      <c r="O198" s="238"/>
      <c r="P198" s="238"/>
      <c r="Q198" s="238"/>
      <c r="R198" s="238"/>
      <c r="S198" s="238"/>
      <c r="T198" s="239"/>
      <c r="AT198" s="233" t="s">
        <v>249</v>
      </c>
      <c r="AU198" s="233" t="s">
        <v>79</v>
      </c>
      <c r="AV198" s="12" t="s">
        <v>79</v>
      </c>
      <c r="AW198" s="12" t="s">
        <v>34</v>
      </c>
      <c r="AX198" s="12" t="s">
        <v>70</v>
      </c>
      <c r="AY198" s="233" t="s">
        <v>159</v>
      </c>
    </row>
    <row r="199" s="13" customFormat="1">
      <c r="B199" s="240"/>
      <c r="D199" s="232" t="s">
        <v>249</v>
      </c>
      <c r="E199" s="241" t="s">
        <v>5</v>
      </c>
      <c r="F199" s="242" t="s">
        <v>251</v>
      </c>
      <c r="H199" s="243">
        <v>0.33800000000000002</v>
      </c>
      <c r="I199" s="244"/>
      <c r="L199" s="240"/>
      <c r="M199" s="245"/>
      <c r="N199" s="246"/>
      <c r="O199" s="246"/>
      <c r="P199" s="246"/>
      <c r="Q199" s="246"/>
      <c r="R199" s="246"/>
      <c r="S199" s="246"/>
      <c r="T199" s="247"/>
      <c r="AT199" s="241" t="s">
        <v>249</v>
      </c>
      <c r="AU199" s="241" t="s">
        <v>79</v>
      </c>
      <c r="AV199" s="13" t="s">
        <v>175</v>
      </c>
      <c r="AW199" s="13" t="s">
        <v>34</v>
      </c>
      <c r="AX199" s="13" t="s">
        <v>77</v>
      </c>
      <c r="AY199" s="241" t="s">
        <v>159</v>
      </c>
    </row>
    <row r="200" s="1" customFormat="1" ht="25.5" customHeight="1">
      <c r="B200" s="213"/>
      <c r="C200" s="214" t="s">
        <v>401</v>
      </c>
      <c r="D200" s="214" t="s">
        <v>162</v>
      </c>
      <c r="E200" s="215" t="s">
        <v>307</v>
      </c>
      <c r="F200" s="216" t="s">
        <v>308</v>
      </c>
      <c r="G200" s="217" t="s">
        <v>247</v>
      </c>
      <c r="H200" s="218">
        <v>0.40000000000000002</v>
      </c>
      <c r="I200" s="219"/>
      <c r="J200" s="220">
        <f>ROUND(I200*H200,2)</f>
        <v>0</v>
      </c>
      <c r="K200" s="216" t="s">
        <v>166</v>
      </c>
      <c r="L200" s="47"/>
      <c r="M200" s="221" t="s">
        <v>5</v>
      </c>
      <c r="N200" s="222" t="s">
        <v>41</v>
      </c>
      <c r="O200" s="48"/>
      <c r="P200" s="223">
        <f>O200*H200</f>
        <v>0</v>
      </c>
      <c r="Q200" s="223">
        <v>2.45329</v>
      </c>
      <c r="R200" s="223">
        <f>Q200*H200</f>
        <v>0.98131600000000008</v>
      </c>
      <c r="S200" s="223">
        <v>0</v>
      </c>
      <c r="T200" s="224">
        <f>S200*H200</f>
        <v>0</v>
      </c>
      <c r="AR200" s="25" t="s">
        <v>175</v>
      </c>
      <c r="AT200" s="25" t="s">
        <v>162</v>
      </c>
      <c r="AU200" s="25" t="s">
        <v>79</v>
      </c>
      <c r="AY200" s="25" t="s">
        <v>159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25" t="s">
        <v>77</v>
      </c>
      <c r="BK200" s="225">
        <f>ROUND(I200*H200,2)</f>
        <v>0</v>
      </c>
      <c r="BL200" s="25" t="s">
        <v>175</v>
      </c>
      <c r="BM200" s="25" t="s">
        <v>1253</v>
      </c>
    </row>
    <row r="201" s="14" customFormat="1">
      <c r="B201" s="248"/>
      <c r="D201" s="232" t="s">
        <v>249</v>
      </c>
      <c r="E201" s="249" t="s">
        <v>5</v>
      </c>
      <c r="F201" s="250" t="s">
        <v>310</v>
      </c>
      <c r="H201" s="249" t="s">
        <v>5</v>
      </c>
      <c r="I201" s="251"/>
      <c r="L201" s="248"/>
      <c r="M201" s="252"/>
      <c r="N201" s="253"/>
      <c r="O201" s="253"/>
      <c r="P201" s="253"/>
      <c r="Q201" s="253"/>
      <c r="R201" s="253"/>
      <c r="S201" s="253"/>
      <c r="T201" s="254"/>
      <c r="AT201" s="249" t="s">
        <v>249</v>
      </c>
      <c r="AU201" s="249" t="s">
        <v>79</v>
      </c>
      <c r="AV201" s="14" t="s">
        <v>77</v>
      </c>
      <c r="AW201" s="14" t="s">
        <v>34</v>
      </c>
      <c r="AX201" s="14" t="s">
        <v>70</v>
      </c>
      <c r="AY201" s="249" t="s">
        <v>159</v>
      </c>
    </row>
    <row r="202" s="14" customFormat="1">
      <c r="B202" s="248"/>
      <c r="D202" s="232" t="s">
        <v>249</v>
      </c>
      <c r="E202" s="249" t="s">
        <v>5</v>
      </c>
      <c r="F202" s="250" t="s">
        <v>1254</v>
      </c>
      <c r="H202" s="249" t="s">
        <v>5</v>
      </c>
      <c r="I202" s="251"/>
      <c r="L202" s="248"/>
      <c r="M202" s="252"/>
      <c r="N202" s="253"/>
      <c r="O202" s="253"/>
      <c r="P202" s="253"/>
      <c r="Q202" s="253"/>
      <c r="R202" s="253"/>
      <c r="S202" s="253"/>
      <c r="T202" s="254"/>
      <c r="AT202" s="249" t="s">
        <v>249</v>
      </c>
      <c r="AU202" s="249" t="s">
        <v>79</v>
      </c>
      <c r="AV202" s="14" t="s">
        <v>77</v>
      </c>
      <c r="AW202" s="14" t="s">
        <v>34</v>
      </c>
      <c r="AX202" s="14" t="s">
        <v>70</v>
      </c>
      <c r="AY202" s="249" t="s">
        <v>159</v>
      </c>
    </row>
    <row r="203" s="12" customFormat="1">
      <c r="B203" s="231"/>
      <c r="D203" s="232" t="s">
        <v>249</v>
      </c>
      <c r="E203" s="233" t="s">
        <v>5</v>
      </c>
      <c r="F203" s="234" t="s">
        <v>1129</v>
      </c>
      <c r="H203" s="235">
        <v>0.40000000000000002</v>
      </c>
      <c r="I203" s="236"/>
      <c r="L203" s="231"/>
      <c r="M203" s="237"/>
      <c r="N203" s="238"/>
      <c r="O203" s="238"/>
      <c r="P203" s="238"/>
      <c r="Q203" s="238"/>
      <c r="R203" s="238"/>
      <c r="S203" s="238"/>
      <c r="T203" s="239"/>
      <c r="AT203" s="233" t="s">
        <v>249</v>
      </c>
      <c r="AU203" s="233" t="s">
        <v>79</v>
      </c>
      <c r="AV203" s="12" t="s">
        <v>79</v>
      </c>
      <c r="AW203" s="12" t="s">
        <v>34</v>
      </c>
      <c r="AX203" s="12" t="s">
        <v>70</v>
      </c>
      <c r="AY203" s="233" t="s">
        <v>159</v>
      </c>
    </row>
    <row r="204" s="13" customFormat="1">
      <c r="B204" s="240"/>
      <c r="D204" s="232" t="s">
        <v>249</v>
      </c>
      <c r="E204" s="241" t="s">
        <v>5</v>
      </c>
      <c r="F204" s="242" t="s">
        <v>251</v>
      </c>
      <c r="H204" s="243">
        <v>0.40000000000000002</v>
      </c>
      <c r="I204" s="244"/>
      <c r="L204" s="240"/>
      <c r="M204" s="245"/>
      <c r="N204" s="246"/>
      <c r="O204" s="246"/>
      <c r="P204" s="246"/>
      <c r="Q204" s="246"/>
      <c r="R204" s="246"/>
      <c r="S204" s="246"/>
      <c r="T204" s="247"/>
      <c r="AT204" s="241" t="s">
        <v>249</v>
      </c>
      <c r="AU204" s="241" t="s">
        <v>79</v>
      </c>
      <c r="AV204" s="13" t="s">
        <v>175</v>
      </c>
      <c r="AW204" s="13" t="s">
        <v>34</v>
      </c>
      <c r="AX204" s="13" t="s">
        <v>77</v>
      </c>
      <c r="AY204" s="241" t="s">
        <v>159</v>
      </c>
    </row>
    <row r="205" s="11" customFormat="1" ht="29.88" customHeight="1">
      <c r="B205" s="200"/>
      <c r="D205" s="201" t="s">
        <v>69</v>
      </c>
      <c r="E205" s="211" t="s">
        <v>175</v>
      </c>
      <c r="F205" s="211" t="s">
        <v>312</v>
      </c>
      <c r="I205" s="203"/>
      <c r="J205" s="212">
        <f>BK205</f>
        <v>0</v>
      </c>
      <c r="L205" s="200"/>
      <c r="M205" s="205"/>
      <c r="N205" s="206"/>
      <c r="O205" s="206"/>
      <c r="P205" s="207">
        <f>SUM(P206:P221)</f>
        <v>0</v>
      </c>
      <c r="Q205" s="206"/>
      <c r="R205" s="207">
        <f>SUM(R206:R221)</f>
        <v>5.6206199999999997</v>
      </c>
      <c r="S205" s="206"/>
      <c r="T205" s="208">
        <f>SUM(T206:T221)</f>
        <v>0</v>
      </c>
      <c r="AR205" s="201" t="s">
        <v>77</v>
      </c>
      <c r="AT205" s="209" t="s">
        <v>69</v>
      </c>
      <c r="AU205" s="209" t="s">
        <v>77</v>
      </c>
      <c r="AY205" s="201" t="s">
        <v>159</v>
      </c>
      <c r="BK205" s="210">
        <f>SUM(BK206:BK221)</f>
        <v>0</v>
      </c>
    </row>
    <row r="206" s="1" customFormat="1" ht="25.5" customHeight="1">
      <c r="B206" s="213"/>
      <c r="C206" s="214" t="s">
        <v>408</v>
      </c>
      <c r="D206" s="214" t="s">
        <v>162</v>
      </c>
      <c r="E206" s="215" t="s">
        <v>727</v>
      </c>
      <c r="F206" s="216" t="s">
        <v>728</v>
      </c>
      <c r="G206" s="217" t="s">
        <v>247</v>
      </c>
      <c r="H206" s="218">
        <v>1.3500000000000001</v>
      </c>
      <c r="I206" s="219"/>
      <c r="J206" s="220">
        <f>ROUND(I206*H206,2)</f>
        <v>0</v>
      </c>
      <c r="K206" s="216" t="s">
        <v>166</v>
      </c>
      <c r="L206" s="47"/>
      <c r="M206" s="221" t="s">
        <v>5</v>
      </c>
      <c r="N206" s="222" t="s">
        <v>41</v>
      </c>
      <c r="O206" s="48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AR206" s="25" t="s">
        <v>175</v>
      </c>
      <c r="AT206" s="25" t="s">
        <v>162</v>
      </c>
      <c r="AU206" s="25" t="s">
        <v>79</v>
      </c>
      <c r="AY206" s="25" t="s">
        <v>159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25" t="s">
        <v>77</v>
      </c>
      <c r="BK206" s="225">
        <f>ROUND(I206*H206,2)</f>
        <v>0</v>
      </c>
      <c r="BL206" s="25" t="s">
        <v>175</v>
      </c>
      <c r="BM206" s="25" t="s">
        <v>1255</v>
      </c>
    </row>
    <row r="207" s="14" customFormat="1">
      <c r="B207" s="248"/>
      <c r="D207" s="232" t="s">
        <v>249</v>
      </c>
      <c r="E207" s="249" t="s">
        <v>5</v>
      </c>
      <c r="F207" s="250" t="s">
        <v>1131</v>
      </c>
      <c r="H207" s="249" t="s">
        <v>5</v>
      </c>
      <c r="I207" s="251"/>
      <c r="L207" s="248"/>
      <c r="M207" s="252"/>
      <c r="N207" s="253"/>
      <c r="O207" s="253"/>
      <c r="P207" s="253"/>
      <c r="Q207" s="253"/>
      <c r="R207" s="253"/>
      <c r="S207" s="253"/>
      <c r="T207" s="254"/>
      <c r="AT207" s="249" t="s">
        <v>249</v>
      </c>
      <c r="AU207" s="249" t="s">
        <v>79</v>
      </c>
      <c r="AV207" s="14" t="s">
        <v>77</v>
      </c>
      <c r="AW207" s="14" t="s">
        <v>34</v>
      </c>
      <c r="AX207" s="14" t="s">
        <v>70</v>
      </c>
      <c r="AY207" s="249" t="s">
        <v>159</v>
      </c>
    </row>
    <row r="208" s="12" customFormat="1">
      <c r="B208" s="231"/>
      <c r="D208" s="232" t="s">
        <v>249</v>
      </c>
      <c r="E208" s="233" t="s">
        <v>5</v>
      </c>
      <c r="F208" s="234" t="s">
        <v>1256</v>
      </c>
      <c r="H208" s="235">
        <v>0.90000000000000002</v>
      </c>
      <c r="I208" s="236"/>
      <c r="L208" s="231"/>
      <c r="M208" s="237"/>
      <c r="N208" s="238"/>
      <c r="O208" s="238"/>
      <c r="P208" s="238"/>
      <c r="Q208" s="238"/>
      <c r="R208" s="238"/>
      <c r="S208" s="238"/>
      <c r="T208" s="239"/>
      <c r="AT208" s="233" t="s">
        <v>249</v>
      </c>
      <c r="AU208" s="233" t="s">
        <v>79</v>
      </c>
      <c r="AV208" s="12" t="s">
        <v>79</v>
      </c>
      <c r="AW208" s="12" t="s">
        <v>34</v>
      </c>
      <c r="AX208" s="12" t="s">
        <v>70</v>
      </c>
      <c r="AY208" s="233" t="s">
        <v>159</v>
      </c>
    </row>
    <row r="209" s="14" customFormat="1">
      <c r="B209" s="248"/>
      <c r="D209" s="232" t="s">
        <v>249</v>
      </c>
      <c r="E209" s="249" t="s">
        <v>5</v>
      </c>
      <c r="F209" s="250" t="s">
        <v>1133</v>
      </c>
      <c r="H209" s="249" t="s">
        <v>5</v>
      </c>
      <c r="I209" s="251"/>
      <c r="L209" s="248"/>
      <c r="M209" s="252"/>
      <c r="N209" s="253"/>
      <c r="O209" s="253"/>
      <c r="P209" s="253"/>
      <c r="Q209" s="253"/>
      <c r="R209" s="253"/>
      <c r="S209" s="253"/>
      <c r="T209" s="254"/>
      <c r="AT209" s="249" t="s">
        <v>249</v>
      </c>
      <c r="AU209" s="249" t="s">
        <v>79</v>
      </c>
      <c r="AV209" s="14" t="s">
        <v>77</v>
      </c>
      <c r="AW209" s="14" t="s">
        <v>34</v>
      </c>
      <c r="AX209" s="14" t="s">
        <v>70</v>
      </c>
      <c r="AY209" s="249" t="s">
        <v>159</v>
      </c>
    </row>
    <row r="210" s="12" customFormat="1">
      <c r="B210" s="231"/>
      <c r="D210" s="232" t="s">
        <v>249</v>
      </c>
      <c r="E210" s="233" t="s">
        <v>5</v>
      </c>
      <c r="F210" s="234" t="s">
        <v>1134</v>
      </c>
      <c r="H210" s="235">
        <v>0.45000000000000001</v>
      </c>
      <c r="I210" s="236"/>
      <c r="L210" s="231"/>
      <c r="M210" s="237"/>
      <c r="N210" s="238"/>
      <c r="O210" s="238"/>
      <c r="P210" s="238"/>
      <c r="Q210" s="238"/>
      <c r="R210" s="238"/>
      <c r="S210" s="238"/>
      <c r="T210" s="239"/>
      <c r="AT210" s="233" t="s">
        <v>249</v>
      </c>
      <c r="AU210" s="233" t="s">
        <v>79</v>
      </c>
      <c r="AV210" s="12" t="s">
        <v>79</v>
      </c>
      <c r="AW210" s="12" t="s">
        <v>34</v>
      </c>
      <c r="AX210" s="12" t="s">
        <v>70</v>
      </c>
      <c r="AY210" s="233" t="s">
        <v>159</v>
      </c>
    </row>
    <row r="211" s="13" customFormat="1">
      <c r="B211" s="240"/>
      <c r="D211" s="232" t="s">
        <v>249</v>
      </c>
      <c r="E211" s="241" t="s">
        <v>5</v>
      </c>
      <c r="F211" s="242" t="s">
        <v>251</v>
      </c>
      <c r="H211" s="243">
        <v>1.3500000000000001</v>
      </c>
      <c r="I211" s="244"/>
      <c r="L211" s="240"/>
      <c r="M211" s="245"/>
      <c r="N211" s="246"/>
      <c r="O211" s="246"/>
      <c r="P211" s="246"/>
      <c r="Q211" s="246"/>
      <c r="R211" s="246"/>
      <c r="S211" s="246"/>
      <c r="T211" s="247"/>
      <c r="AT211" s="241" t="s">
        <v>249</v>
      </c>
      <c r="AU211" s="241" t="s">
        <v>79</v>
      </c>
      <c r="AV211" s="13" t="s">
        <v>175</v>
      </c>
      <c r="AW211" s="13" t="s">
        <v>34</v>
      </c>
      <c r="AX211" s="13" t="s">
        <v>77</v>
      </c>
      <c r="AY211" s="241" t="s">
        <v>159</v>
      </c>
    </row>
    <row r="212" s="1" customFormat="1" ht="25.5" customHeight="1">
      <c r="B212" s="213"/>
      <c r="C212" s="214" t="s">
        <v>414</v>
      </c>
      <c r="D212" s="214" t="s">
        <v>162</v>
      </c>
      <c r="E212" s="215" t="s">
        <v>313</v>
      </c>
      <c r="F212" s="216" t="s">
        <v>314</v>
      </c>
      <c r="G212" s="217" t="s">
        <v>247</v>
      </c>
      <c r="H212" s="218">
        <v>1.5</v>
      </c>
      <c r="I212" s="219"/>
      <c r="J212" s="220">
        <f>ROUND(I212*H212,2)</f>
        <v>0</v>
      </c>
      <c r="K212" s="216" t="s">
        <v>166</v>
      </c>
      <c r="L212" s="47"/>
      <c r="M212" s="221" t="s">
        <v>5</v>
      </c>
      <c r="N212" s="222" t="s">
        <v>41</v>
      </c>
      <c r="O212" s="48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AR212" s="25" t="s">
        <v>175</v>
      </c>
      <c r="AT212" s="25" t="s">
        <v>162</v>
      </c>
      <c r="AU212" s="25" t="s">
        <v>79</v>
      </c>
      <c r="AY212" s="25" t="s">
        <v>159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25" t="s">
        <v>77</v>
      </c>
      <c r="BK212" s="225">
        <f>ROUND(I212*H212,2)</f>
        <v>0</v>
      </c>
      <c r="BL212" s="25" t="s">
        <v>175</v>
      </c>
      <c r="BM212" s="25" t="s">
        <v>1257</v>
      </c>
    </row>
    <row r="213" s="14" customFormat="1">
      <c r="B213" s="248"/>
      <c r="D213" s="232" t="s">
        <v>249</v>
      </c>
      <c r="E213" s="249" t="s">
        <v>5</v>
      </c>
      <c r="F213" s="250" t="s">
        <v>1131</v>
      </c>
      <c r="H213" s="249" t="s">
        <v>5</v>
      </c>
      <c r="I213" s="251"/>
      <c r="L213" s="248"/>
      <c r="M213" s="252"/>
      <c r="N213" s="253"/>
      <c r="O213" s="253"/>
      <c r="P213" s="253"/>
      <c r="Q213" s="253"/>
      <c r="R213" s="253"/>
      <c r="S213" s="253"/>
      <c r="T213" s="254"/>
      <c r="AT213" s="249" t="s">
        <v>249</v>
      </c>
      <c r="AU213" s="249" t="s">
        <v>79</v>
      </c>
      <c r="AV213" s="14" t="s">
        <v>77</v>
      </c>
      <c r="AW213" s="14" t="s">
        <v>34</v>
      </c>
      <c r="AX213" s="14" t="s">
        <v>70</v>
      </c>
      <c r="AY213" s="249" t="s">
        <v>159</v>
      </c>
    </row>
    <row r="214" s="12" customFormat="1">
      <c r="B214" s="231"/>
      <c r="D214" s="232" t="s">
        <v>249</v>
      </c>
      <c r="E214" s="233" t="s">
        <v>5</v>
      </c>
      <c r="F214" s="234" t="s">
        <v>1256</v>
      </c>
      <c r="H214" s="235">
        <v>0.90000000000000002</v>
      </c>
      <c r="I214" s="236"/>
      <c r="L214" s="231"/>
      <c r="M214" s="237"/>
      <c r="N214" s="238"/>
      <c r="O214" s="238"/>
      <c r="P214" s="238"/>
      <c r="Q214" s="238"/>
      <c r="R214" s="238"/>
      <c r="S214" s="238"/>
      <c r="T214" s="239"/>
      <c r="AT214" s="233" t="s">
        <v>249</v>
      </c>
      <c r="AU214" s="233" t="s">
        <v>79</v>
      </c>
      <c r="AV214" s="12" t="s">
        <v>79</v>
      </c>
      <c r="AW214" s="12" t="s">
        <v>34</v>
      </c>
      <c r="AX214" s="12" t="s">
        <v>70</v>
      </c>
      <c r="AY214" s="233" t="s">
        <v>159</v>
      </c>
    </row>
    <row r="215" s="14" customFormat="1">
      <c r="B215" s="248"/>
      <c r="D215" s="232" t="s">
        <v>249</v>
      </c>
      <c r="E215" s="249" t="s">
        <v>5</v>
      </c>
      <c r="F215" s="250" t="s">
        <v>1133</v>
      </c>
      <c r="H215" s="249" t="s">
        <v>5</v>
      </c>
      <c r="I215" s="251"/>
      <c r="L215" s="248"/>
      <c r="M215" s="252"/>
      <c r="N215" s="253"/>
      <c r="O215" s="253"/>
      <c r="P215" s="253"/>
      <c r="Q215" s="253"/>
      <c r="R215" s="253"/>
      <c r="S215" s="253"/>
      <c r="T215" s="254"/>
      <c r="AT215" s="249" t="s">
        <v>249</v>
      </c>
      <c r="AU215" s="249" t="s">
        <v>79</v>
      </c>
      <c r="AV215" s="14" t="s">
        <v>77</v>
      </c>
      <c r="AW215" s="14" t="s">
        <v>34</v>
      </c>
      <c r="AX215" s="14" t="s">
        <v>70</v>
      </c>
      <c r="AY215" s="249" t="s">
        <v>159</v>
      </c>
    </row>
    <row r="216" s="12" customFormat="1">
      <c r="B216" s="231"/>
      <c r="D216" s="232" t="s">
        <v>249</v>
      </c>
      <c r="E216" s="233" t="s">
        <v>5</v>
      </c>
      <c r="F216" s="234" t="s">
        <v>1136</v>
      </c>
      <c r="H216" s="235">
        <v>0.59999999999999998</v>
      </c>
      <c r="I216" s="236"/>
      <c r="L216" s="231"/>
      <c r="M216" s="237"/>
      <c r="N216" s="238"/>
      <c r="O216" s="238"/>
      <c r="P216" s="238"/>
      <c r="Q216" s="238"/>
      <c r="R216" s="238"/>
      <c r="S216" s="238"/>
      <c r="T216" s="239"/>
      <c r="AT216" s="233" t="s">
        <v>249</v>
      </c>
      <c r="AU216" s="233" t="s">
        <v>79</v>
      </c>
      <c r="AV216" s="12" t="s">
        <v>79</v>
      </c>
      <c r="AW216" s="12" t="s">
        <v>34</v>
      </c>
      <c r="AX216" s="12" t="s">
        <v>70</v>
      </c>
      <c r="AY216" s="233" t="s">
        <v>159</v>
      </c>
    </row>
    <row r="217" s="13" customFormat="1">
      <c r="B217" s="240"/>
      <c r="D217" s="232" t="s">
        <v>249</v>
      </c>
      <c r="E217" s="241" t="s">
        <v>5</v>
      </c>
      <c r="F217" s="242" t="s">
        <v>251</v>
      </c>
      <c r="H217" s="243">
        <v>1.5</v>
      </c>
      <c r="I217" s="244"/>
      <c r="L217" s="240"/>
      <c r="M217" s="245"/>
      <c r="N217" s="246"/>
      <c r="O217" s="246"/>
      <c r="P217" s="246"/>
      <c r="Q217" s="246"/>
      <c r="R217" s="246"/>
      <c r="S217" s="246"/>
      <c r="T217" s="247"/>
      <c r="AT217" s="241" t="s">
        <v>249</v>
      </c>
      <c r="AU217" s="241" t="s">
        <v>79</v>
      </c>
      <c r="AV217" s="13" t="s">
        <v>175</v>
      </c>
      <c r="AW217" s="13" t="s">
        <v>34</v>
      </c>
      <c r="AX217" s="13" t="s">
        <v>77</v>
      </c>
      <c r="AY217" s="241" t="s">
        <v>159</v>
      </c>
    </row>
    <row r="218" s="1" customFormat="1" ht="38.25" customHeight="1">
      <c r="B218" s="213"/>
      <c r="C218" s="214" t="s">
        <v>422</v>
      </c>
      <c r="D218" s="214" t="s">
        <v>162</v>
      </c>
      <c r="E218" s="215" t="s">
        <v>324</v>
      </c>
      <c r="F218" s="216" t="s">
        <v>325</v>
      </c>
      <c r="G218" s="217" t="s">
        <v>289</v>
      </c>
      <c r="H218" s="218">
        <v>6</v>
      </c>
      <c r="I218" s="219"/>
      <c r="J218" s="220">
        <f>ROUND(I218*H218,2)</f>
        <v>0</v>
      </c>
      <c r="K218" s="216" t="s">
        <v>166</v>
      </c>
      <c r="L218" s="47"/>
      <c r="M218" s="221" t="s">
        <v>5</v>
      </c>
      <c r="N218" s="222" t="s">
        <v>41</v>
      </c>
      <c r="O218" s="48"/>
      <c r="P218" s="223">
        <f>O218*H218</f>
        <v>0</v>
      </c>
      <c r="Q218" s="223">
        <v>0.93676999999999999</v>
      </c>
      <c r="R218" s="223">
        <f>Q218*H218</f>
        <v>5.6206199999999997</v>
      </c>
      <c r="S218" s="223">
        <v>0</v>
      </c>
      <c r="T218" s="224">
        <f>S218*H218</f>
        <v>0</v>
      </c>
      <c r="AR218" s="25" t="s">
        <v>175</v>
      </c>
      <c r="AT218" s="25" t="s">
        <v>162</v>
      </c>
      <c r="AU218" s="25" t="s">
        <v>79</v>
      </c>
      <c r="AY218" s="25" t="s">
        <v>159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25" t="s">
        <v>77</v>
      </c>
      <c r="BK218" s="225">
        <f>ROUND(I218*H218,2)</f>
        <v>0</v>
      </c>
      <c r="BL218" s="25" t="s">
        <v>175</v>
      </c>
      <c r="BM218" s="25" t="s">
        <v>1258</v>
      </c>
    </row>
    <row r="219" s="14" customFormat="1">
      <c r="B219" s="248"/>
      <c r="D219" s="232" t="s">
        <v>249</v>
      </c>
      <c r="E219" s="249" t="s">
        <v>5</v>
      </c>
      <c r="F219" s="250" t="s">
        <v>1259</v>
      </c>
      <c r="H219" s="249" t="s">
        <v>5</v>
      </c>
      <c r="I219" s="251"/>
      <c r="L219" s="248"/>
      <c r="M219" s="252"/>
      <c r="N219" s="253"/>
      <c r="O219" s="253"/>
      <c r="P219" s="253"/>
      <c r="Q219" s="253"/>
      <c r="R219" s="253"/>
      <c r="S219" s="253"/>
      <c r="T219" s="254"/>
      <c r="AT219" s="249" t="s">
        <v>249</v>
      </c>
      <c r="AU219" s="249" t="s">
        <v>79</v>
      </c>
      <c r="AV219" s="14" t="s">
        <v>77</v>
      </c>
      <c r="AW219" s="14" t="s">
        <v>34</v>
      </c>
      <c r="AX219" s="14" t="s">
        <v>70</v>
      </c>
      <c r="AY219" s="249" t="s">
        <v>159</v>
      </c>
    </row>
    <row r="220" s="12" customFormat="1">
      <c r="B220" s="231"/>
      <c r="D220" s="232" t="s">
        <v>249</v>
      </c>
      <c r="E220" s="233" t="s">
        <v>5</v>
      </c>
      <c r="F220" s="234" t="s">
        <v>184</v>
      </c>
      <c r="H220" s="235">
        <v>6</v>
      </c>
      <c r="I220" s="236"/>
      <c r="L220" s="231"/>
      <c r="M220" s="237"/>
      <c r="N220" s="238"/>
      <c r="O220" s="238"/>
      <c r="P220" s="238"/>
      <c r="Q220" s="238"/>
      <c r="R220" s="238"/>
      <c r="S220" s="238"/>
      <c r="T220" s="239"/>
      <c r="AT220" s="233" t="s">
        <v>249</v>
      </c>
      <c r="AU220" s="233" t="s">
        <v>79</v>
      </c>
      <c r="AV220" s="12" t="s">
        <v>79</v>
      </c>
      <c r="AW220" s="12" t="s">
        <v>34</v>
      </c>
      <c r="AX220" s="12" t="s">
        <v>70</v>
      </c>
      <c r="AY220" s="233" t="s">
        <v>159</v>
      </c>
    </row>
    <row r="221" s="13" customFormat="1">
      <c r="B221" s="240"/>
      <c r="D221" s="232" t="s">
        <v>249</v>
      </c>
      <c r="E221" s="241" t="s">
        <v>5</v>
      </c>
      <c r="F221" s="242" t="s">
        <v>251</v>
      </c>
      <c r="H221" s="243">
        <v>6</v>
      </c>
      <c r="I221" s="244"/>
      <c r="L221" s="240"/>
      <c r="M221" s="245"/>
      <c r="N221" s="246"/>
      <c r="O221" s="246"/>
      <c r="P221" s="246"/>
      <c r="Q221" s="246"/>
      <c r="R221" s="246"/>
      <c r="S221" s="246"/>
      <c r="T221" s="247"/>
      <c r="AT221" s="241" t="s">
        <v>249</v>
      </c>
      <c r="AU221" s="241" t="s">
        <v>79</v>
      </c>
      <c r="AV221" s="13" t="s">
        <v>175</v>
      </c>
      <c r="AW221" s="13" t="s">
        <v>34</v>
      </c>
      <c r="AX221" s="13" t="s">
        <v>77</v>
      </c>
      <c r="AY221" s="241" t="s">
        <v>159</v>
      </c>
    </row>
    <row r="222" s="11" customFormat="1" ht="29.88" customHeight="1">
      <c r="B222" s="200"/>
      <c r="D222" s="201" t="s">
        <v>69</v>
      </c>
      <c r="E222" s="211" t="s">
        <v>158</v>
      </c>
      <c r="F222" s="211" t="s">
        <v>329</v>
      </c>
      <c r="I222" s="203"/>
      <c r="J222" s="212">
        <f>BK222</f>
        <v>0</v>
      </c>
      <c r="L222" s="200"/>
      <c r="M222" s="205"/>
      <c r="N222" s="206"/>
      <c r="O222" s="206"/>
      <c r="P222" s="207">
        <f>SUM(P223:P239)</f>
        <v>0</v>
      </c>
      <c r="Q222" s="206"/>
      <c r="R222" s="207">
        <f>SUM(R223:R239)</f>
        <v>3.5640000000000001</v>
      </c>
      <c r="S222" s="206"/>
      <c r="T222" s="208">
        <f>SUM(T223:T239)</f>
        <v>0</v>
      </c>
      <c r="AR222" s="201" t="s">
        <v>77</v>
      </c>
      <c r="AT222" s="209" t="s">
        <v>69</v>
      </c>
      <c r="AU222" s="209" t="s">
        <v>77</v>
      </c>
      <c r="AY222" s="201" t="s">
        <v>159</v>
      </c>
      <c r="BK222" s="210">
        <f>SUM(BK223:BK239)</f>
        <v>0</v>
      </c>
    </row>
    <row r="223" s="1" customFormat="1" ht="25.5" customHeight="1">
      <c r="B223" s="213"/>
      <c r="C223" s="214" t="s">
        <v>426</v>
      </c>
      <c r="D223" s="214" t="s">
        <v>162</v>
      </c>
      <c r="E223" s="215" t="s">
        <v>340</v>
      </c>
      <c r="F223" s="216" t="s">
        <v>341</v>
      </c>
      <c r="G223" s="217" t="s">
        <v>289</v>
      </c>
      <c r="H223" s="218">
        <v>47</v>
      </c>
      <c r="I223" s="219"/>
      <c r="J223" s="220">
        <f>ROUND(I223*H223,2)</f>
        <v>0</v>
      </c>
      <c r="K223" s="216" t="s">
        <v>166</v>
      </c>
      <c r="L223" s="47"/>
      <c r="M223" s="221" t="s">
        <v>5</v>
      </c>
      <c r="N223" s="222" t="s">
        <v>41</v>
      </c>
      <c r="O223" s="48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AR223" s="25" t="s">
        <v>175</v>
      </c>
      <c r="AT223" s="25" t="s">
        <v>162</v>
      </c>
      <c r="AU223" s="25" t="s">
        <v>79</v>
      </c>
      <c r="AY223" s="25" t="s">
        <v>159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25" t="s">
        <v>77</v>
      </c>
      <c r="BK223" s="225">
        <f>ROUND(I223*H223,2)</f>
        <v>0</v>
      </c>
      <c r="BL223" s="25" t="s">
        <v>175</v>
      </c>
      <c r="BM223" s="25" t="s">
        <v>1260</v>
      </c>
    </row>
    <row r="224" s="14" customFormat="1">
      <c r="B224" s="248"/>
      <c r="D224" s="232" t="s">
        <v>249</v>
      </c>
      <c r="E224" s="249" t="s">
        <v>5</v>
      </c>
      <c r="F224" s="250" t="s">
        <v>1140</v>
      </c>
      <c r="H224" s="249" t="s">
        <v>5</v>
      </c>
      <c r="I224" s="251"/>
      <c r="L224" s="248"/>
      <c r="M224" s="252"/>
      <c r="N224" s="253"/>
      <c r="O224" s="253"/>
      <c r="P224" s="253"/>
      <c r="Q224" s="253"/>
      <c r="R224" s="253"/>
      <c r="S224" s="253"/>
      <c r="T224" s="254"/>
      <c r="AT224" s="249" t="s">
        <v>249</v>
      </c>
      <c r="AU224" s="249" t="s">
        <v>79</v>
      </c>
      <c r="AV224" s="14" t="s">
        <v>77</v>
      </c>
      <c r="AW224" s="14" t="s">
        <v>34</v>
      </c>
      <c r="AX224" s="14" t="s">
        <v>70</v>
      </c>
      <c r="AY224" s="249" t="s">
        <v>159</v>
      </c>
    </row>
    <row r="225" s="12" customFormat="1">
      <c r="B225" s="231"/>
      <c r="D225" s="232" t="s">
        <v>249</v>
      </c>
      <c r="E225" s="233" t="s">
        <v>5</v>
      </c>
      <c r="F225" s="234" t="s">
        <v>721</v>
      </c>
      <c r="H225" s="235">
        <v>47</v>
      </c>
      <c r="I225" s="236"/>
      <c r="L225" s="231"/>
      <c r="M225" s="237"/>
      <c r="N225" s="238"/>
      <c r="O225" s="238"/>
      <c r="P225" s="238"/>
      <c r="Q225" s="238"/>
      <c r="R225" s="238"/>
      <c r="S225" s="238"/>
      <c r="T225" s="239"/>
      <c r="AT225" s="233" t="s">
        <v>249</v>
      </c>
      <c r="AU225" s="233" t="s">
        <v>79</v>
      </c>
      <c r="AV225" s="12" t="s">
        <v>79</v>
      </c>
      <c r="AW225" s="12" t="s">
        <v>34</v>
      </c>
      <c r="AX225" s="12" t="s">
        <v>70</v>
      </c>
      <c r="AY225" s="233" t="s">
        <v>159</v>
      </c>
    </row>
    <row r="226" s="13" customFormat="1">
      <c r="B226" s="240"/>
      <c r="D226" s="232" t="s">
        <v>249</v>
      </c>
      <c r="E226" s="241" t="s">
        <v>5</v>
      </c>
      <c r="F226" s="242" t="s">
        <v>251</v>
      </c>
      <c r="H226" s="243">
        <v>47</v>
      </c>
      <c r="I226" s="244"/>
      <c r="L226" s="240"/>
      <c r="M226" s="245"/>
      <c r="N226" s="246"/>
      <c r="O226" s="246"/>
      <c r="P226" s="246"/>
      <c r="Q226" s="246"/>
      <c r="R226" s="246"/>
      <c r="S226" s="246"/>
      <c r="T226" s="247"/>
      <c r="AT226" s="241" t="s">
        <v>249</v>
      </c>
      <c r="AU226" s="241" t="s">
        <v>79</v>
      </c>
      <c r="AV226" s="13" t="s">
        <v>175</v>
      </c>
      <c r="AW226" s="13" t="s">
        <v>34</v>
      </c>
      <c r="AX226" s="13" t="s">
        <v>77</v>
      </c>
      <c r="AY226" s="241" t="s">
        <v>159</v>
      </c>
    </row>
    <row r="227" s="1" customFormat="1" ht="25.5" customHeight="1">
      <c r="B227" s="213"/>
      <c r="C227" s="214" t="s">
        <v>298</v>
      </c>
      <c r="D227" s="214" t="s">
        <v>162</v>
      </c>
      <c r="E227" s="215" t="s">
        <v>758</v>
      </c>
      <c r="F227" s="216" t="s">
        <v>759</v>
      </c>
      <c r="G227" s="217" t="s">
        <v>289</v>
      </c>
      <c r="H227" s="218">
        <v>36</v>
      </c>
      <c r="I227" s="219"/>
      <c r="J227" s="220">
        <f>ROUND(I227*H227,2)</f>
        <v>0</v>
      </c>
      <c r="K227" s="216" t="s">
        <v>166</v>
      </c>
      <c r="L227" s="47"/>
      <c r="M227" s="221" t="s">
        <v>5</v>
      </c>
      <c r="N227" s="222" t="s">
        <v>41</v>
      </c>
      <c r="O227" s="48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AR227" s="25" t="s">
        <v>175</v>
      </c>
      <c r="AT227" s="25" t="s">
        <v>162</v>
      </c>
      <c r="AU227" s="25" t="s">
        <v>79</v>
      </c>
      <c r="AY227" s="25" t="s">
        <v>159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25" t="s">
        <v>77</v>
      </c>
      <c r="BK227" s="225">
        <f>ROUND(I227*H227,2)</f>
        <v>0</v>
      </c>
      <c r="BL227" s="25" t="s">
        <v>175</v>
      </c>
      <c r="BM227" s="25" t="s">
        <v>1261</v>
      </c>
    </row>
    <row r="228" s="14" customFormat="1">
      <c r="B228" s="248"/>
      <c r="D228" s="232" t="s">
        <v>249</v>
      </c>
      <c r="E228" s="249" t="s">
        <v>5</v>
      </c>
      <c r="F228" s="250" t="s">
        <v>1144</v>
      </c>
      <c r="H228" s="249" t="s">
        <v>5</v>
      </c>
      <c r="I228" s="251"/>
      <c r="L228" s="248"/>
      <c r="M228" s="252"/>
      <c r="N228" s="253"/>
      <c r="O228" s="253"/>
      <c r="P228" s="253"/>
      <c r="Q228" s="253"/>
      <c r="R228" s="253"/>
      <c r="S228" s="253"/>
      <c r="T228" s="254"/>
      <c r="AT228" s="249" t="s">
        <v>249</v>
      </c>
      <c r="AU228" s="249" t="s">
        <v>79</v>
      </c>
      <c r="AV228" s="14" t="s">
        <v>77</v>
      </c>
      <c r="AW228" s="14" t="s">
        <v>34</v>
      </c>
      <c r="AX228" s="14" t="s">
        <v>70</v>
      </c>
      <c r="AY228" s="249" t="s">
        <v>159</v>
      </c>
    </row>
    <row r="229" s="12" customFormat="1">
      <c r="B229" s="231"/>
      <c r="D229" s="232" t="s">
        <v>249</v>
      </c>
      <c r="E229" s="233" t="s">
        <v>5</v>
      </c>
      <c r="F229" s="234" t="s">
        <v>448</v>
      </c>
      <c r="H229" s="235">
        <v>36</v>
      </c>
      <c r="I229" s="236"/>
      <c r="L229" s="231"/>
      <c r="M229" s="237"/>
      <c r="N229" s="238"/>
      <c r="O229" s="238"/>
      <c r="P229" s="238"/>
      <c r="Q229" s="238"/>
      <c r="R229" s="238"/>
      <c r="S229" s="238"/>
      <c r="T229" s="239"/>
      <c r="AT229" s="233" t="s">
        <v>249</v>
      </c>
      <c r="AU229" s="233" t="s">
        <v>79</v>
      </c>
      <c r="AV229" s="12" t="s">
        <v>79</v>
      </c>
      <c r="AW229" s="12" t="s">
        <v>34</v>
      </c>
      <c r="AX229" s="12" t="s">
        <v>70</v>
      </c>
      <c r="AY229" s="233" t="s">
        <v>159</v>
      </c>
    </row>
    <row r="230" s="13" customFormat="1">
      <c r="B230" s="240"/>
      <c r="D230" s="232" t="s">
        <v>249</v>
      </c>
      <c r="E230" s="241" t="s">
        <v>5</v>
      </c>
      <c r="F230" s="242" t="s">
        <v>251</v>
      </c>
      <c r="H230" s="243">
        <v>36</v>
      </c>
      <c r="I230" s="244"/>
      <c r="L230" s="240"/>
      <c r="M230" s="245"/>
      <c r="N230" s="246"/>
      <c r="O230" s="246"/>
      <c r="P230" s="246"/>
      <c r="Q230" s="246"/>
      <c r="R230" s="246"/>
      <c r="S230" s="246"/>
      <c r="T230" s="247"/>
      <c r="AT230" s="241" t="s">
        <v>249</v>
      </c>
      <c r="AU230" s="241" t="s">
        <v>79</v>
      </c>
      <c r="AV230" s="13" t="s">
        <v>175</v>
      </c>
      <c r="AW230" s="13" t="s">
        <v>34</v>
      </c>
      <c r="AX230" s="13" t="s">
        <v>77</v>
      </c>
      <c r="AY230" s="241" t="s">
        <v>159</v>
      </c>
    </row>
    <row r="231" s="1" customFormat="1" ht="25.5" customHeight="1">
      <c r="B231" s="213"/>
      <c r="C231" s="214" t="s">
        <v>435</v>
      </c>
      <c r="D231" s="214" t="s">
        <v>162</v>
      </c>
      <c r="E231" s="215" t="s">
        <v>768</v>
      </c>
      <c r="F231" s="216" t="s">
        <v>769</v>
      </c>
      <c r="G231" s="217" t="s">
        <v>289</v>
      </c>
      <c r="H231" s="218">
        <v>11</v>
      </c>
      <c r="I231" s="219"/>
      <c r="J231" s="220">
        <f>ROUND(I231*H231,2)</f>
        <v>0</v>
      </c>
      <c r="K231" s="216" t="s">
        <v>166</v>
      </c>
      <c r="L231" s="47"/>
      <c r="M231" s="221" t="s">
        <v>5</v>
      </c>
      <c r="N231" s="222" t="s">
        <v>41</v>
      </c>
      <c r="O231" s="48"/>
      <c r="P231" s="223">
        <f>O231*H231</f>
        <v>0</v>
      </c>
      <c r="Q231" s="223">
        <v>0.32400000000000001</v>
      </c>
      <c r="R231" s="223">
        <f>Q231*H231</f>
        <v>3.5640000000000001</v>
      </c>
      <c r="S231" s="223">
        <v>0</v>
      </c>
      <c r="T231" s="224">
        <f>S231*H231</f>
        <v>0</v>
      </c>
      <c r="AR231" s="25" t="s">
        <v>175</v>
      </c>
      <c r="AT231" s="25" t="s">
        <v>162</v>
      </c>
      <c r="AU231" s="25" t="s">
        <v>79</v>
      </c>
      <c r="AY231" s="25" t="s">
        <v>159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25" t="s">
        <v>77</v>
      </c>
      <c r="BK231" s="225">
        <f>ROUND(I231*H231,2)</f>
        <v>0</v>
      </c>
      <c r="BL231" s="25" t="s">
        <v>175</v>
      </c>
      <c r="BM231" s="25" t="s">
        <v>1262</v>
      </c>
    </row>
    <row r="232" s="1" customFormat="1" ht="25.5" customHeight="1">
      <c r="B232" s="213"/>
      <c r="C232" s="214" t="s">
        <v>439</v>
      </c>
      <c r="D232" s="214" t="s">
        <v>162</v>
      </c>
      <c r="E232" s="215" t="s">
        <v>371</v>
      </c>
      <c r="F232" s="216" t="s">
        <v>372</v>
      </c>
      <c r="G232" s="217" t="s">
        <v>289</v>
      </c>
      <c r="H232" s="218">
        <v>36</v>
      </c>
      <c r="I232" s="219"/>
      <c r="J232" s="220">
        <f>ROUND(I232*H232,2)</f>
        <v>0</v>
      </c>
      <c r="K232" s="216" t="s">
        <v>166</v>
      </c>
      <c r="L232" s="47"/>
      <c r="M232" s="221" t="s">
        <v>5</v>
      </c>
      <c r="N232" s="222" t="s">
        <v>41</v>
      </c>
      <c r="O232" s="48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AR232" s="25" t="s">
        <v>175</v>
      </c>
      <c r="AT232" s="25" t="s">
        <v>162</v>
      </c>
      <c r="AU232" s="25" t="s">
        <v>79</v>
      </c>
      <c r="AY232" s="25" t="s">
        <v>159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25" t="s">
        <v>77</v>
      </c>
      <c r="BK232" s="225">
        <f>ROUND(I232*H232,2)</f>
        <v>0</v>
      </c>
      <c r="BL232" s="25" t="s">
        <v>175</v>
      </c>
      <c r="BM232" s="25" t="s">
        <v>1263</v>
      </c>
    </row>
    <row r="233" s="14" customFormat="1">
      <c r="B233" s="248"/>
      <c r="D233" s="232" t="s">
        <v>249</v>
      </c>
      <c r="E233" s="249" t="s">
        <v>5</v>
      </c>
      <c r="F233" s="250" t="s">
        <v>1148</v>
      </c>
      <c r="H233" s="249" t="s">
        <v>5</v>
      </c>
      <c r="I233" s="251"/>
      <c r="L233" s="248"/>
      <c r="M233" s="252"/>
      <c r="N233" s="253"/>
      <c r="O233" s="253"/>
      <c r="P233" s="253"/>
      <c r="Q233" s="253"/>
      <c r="R233" s="253"/>
      <c r="S233" s="253"/>
      <c r="T233" s="254"/>
      <c r="AT233" s="249" t="s">
        <v>249</v>
      </c>
      <c r="AU233" s="249" t="s">
        <v>79</v>
      </c>
      <c r="AV233" s="14" t="s">
        <v>77</v>
      </c>
      <c r="AW233" s="14" t="s">
        <v>34</v>
      </c>
      <c r="AX233" s="14" t="s">
        <v>70</v>
      </c>
      <c r="AY233" s="249" t="s">
        <v>159</v>
      </c>
    </row>
    <row r="234" s="12" customFormat="1">
      <c r="B234" s="231"/>
      <c r="D234" s="232" t="s">
        <v>249</v>
      </c>
      <c r="E234" s="233" t="s">
        <v>5</v>
      </c>
      <c r="F234" s="234" t="s">
        <v>448</v>
      </c>
      <c r="H234" s="235">
        <v>36</v>
      </c>
      <c r="I234" s="236"/>
      <c r="L234" s="231"/>
      <c r="M234" s="237"/>
      <c r="N234" s="238"/>
      <c r="O234" s="238"/>
      <c r="P234" s="238"/>
      <c r="Q234" s="238"/>
      <c r="R234" s="238"/>
      <c r="S234" s="238"/>
      <c r="T234" s="239"/>
      <c r="AT234" s="233" t="s">
        <v>249</v>
      </c>
      <c r="AU234" s="233" t="s">
        <v>79</v>
      </c>
      <c r="AV234" s="12" t="s">
        <v>79</v>
      </c>
      <c r="AW234" s="12" t="s">
        <v>34</v>
      </c>
      <c r="AX234" s="12" t="s">
        <v>70</v>
      </c>
      <c r="AY234" s="233" t="s">
        <v>159</v>
      </c>
    </row>
    <row r="235" s="13" customFormat="1">
      <c r="B235" s="240"/>
      <c r="D235" s="232" t="s">
        <v>249</v>
      </c>
      <c r="E235" s="241" t="s">
        <v>5</v>
      </c>
      <c r="F235" s="242" t="s">
        <v>251</v>
      </c>
      <c r="H235" s="243">
        <v>36</v>
      </c>
      <c r="I235" s="244"/>
      <c r="L235" s="240"/>
      <c r="M235" s="245"/>
      <c r="N235" s="246"/>
      <c r="O235" s="246"/>
      <c r="P235" s="246"/>
      <c r="Q235" s="246"/>
      <c r="R235" s="246"/>
      <c r="S235" s="246"/>
      <c r="T235" s="247"/>
      <c r="AT235" s="241" t="s">
        <v>249</v>
      </c>
      <c r="AU235" s="241" t="s">
        <v>79</v>
      </c>
      <c r="AV235" s="13" t="s">
        <v>175</v>
      </c>
      <c r="AW235" s="13" t="s">
        <v>34</v>
      </c>
      <c r="AX235" s="13" t="s">
        <v>77</v>
      </c>
      <c r="AY235" s="241" t="s">
        <v>159</v>
      </c>
    </row>
    <row r="236" s="1" customFormat="1" ht="38.25" customHeight="1">
      <c r="B236" s="213"/>
      <c r="C236" s="214" t="s">
        <v>444</v>
      </c>
      <c r="D236" s="214" t="s">
        <v>162</v>
      </c>
      <c r="E236" s="215" t="s">
        <v>776</v>
      </c>
      <c r="F236" s="216" t="s">
        <v>777</v>
      </c>
      <c r="G236" s="217" t="s">
        <v>289</v>
      </c>
      <c r="H236" s="218">
        <v>30</v>
      </c>
      <c r="I236" s="219"/>
      <c r="J236" s="220">
        <f>ROUND(I236*H236,2)</f>
        <v>0</v>
      </c>
      <c r="K236" s="216" t="s">
        <v>166</v>
      </c>
      <c r="L236" s="47"/>
      <c r="M236" s="221" t="s">
        <v>5</v>
      </c>
      <c r="N236" s="222" t="s">
        <v>41</v>
      </c>
      <c r="O236" s="48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AR236" s="25" t="s">
        <v>175</v>
      </c>
      <c r="AT236" s="25" t="s">
        <v>162</v>
      </c>
      <c r="AU236" s="25" t="s">
        <v>79</v>
      </c>
      <c r="AY236" s="25" t="s">
        <v>159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25" t="s">
        <v>77</v>
      </c>
      <c r="BK236" s="225">
        <f>ROUND(I236*H236,2)</f>
        <v>0</v>
      </c>
      <c r="BL236" s="25" t="s">
        <v>175</v>
      </c>
      <c r="BM236" s="25" t="s">
        <v>1264</v>
      </c>
    </row>
    <row r="237" s="14" customFormat="1">
      <c r="B237" s="248"/>
      <c r="D237" s="232" t="s">
        <v>249</v>
      </c>
      <c r="E237" s="249" t="s">
        <v>5</v>
      </c>
      <c r="F237" s="250" t="s">
        <v>779</v>
      </c>
      <c r="H237" s="249" t="s">
        <v>5</v>
      </c>
      <c r="I237" s="251"/>
      <c r="L237" s="248"/>
      <c r="M237" s="252"/>
      <c r="N237" s="253"/>
      <c r="O237" s="253"/>
      <c r="P237" s="253"/>
      <c r="Q237" s="253"/>
      <c r="R237" s="253"/>
      <c r="S237" s="253"/>
      <c r="T237" s="254"/>
      <c r="AT237" s="249" t="s">
        <v>249</v>
      </c>
      <c r="AU237" s="249" t="s">
        <v>79</v>
      </c>
      <c r="AV237" s="14" t="s">
        <v>77</v>
      </c>
      <c r="AW237" s="14" t="s">
        <v>34</v>
      </c>
      <c r="AX237" s="14" t="s">
        <v>70</v>
      </c>
      <c r="AY237" s="249" t="s">
        <v>159</v>
      </c>
    </row>
    <row r="238" s="12" customFormat="1">
      <c r="B238" s="231"/>
      <c r="D238" s="232" t="s">
        <v>249</v>
      </c>
      <c r="E238" s="233" t="s">
        <v>5</v>
      </c>
      <c r="F238" s="234" t="s">
        <v>422</v>
      </c>
      <c r="H238" s="235">
        <v>30</v>
      </c>
      <c r="I238" s="236"/>
      <c r="L238" s="231"/>
      <c r="M238" s="237"/>
      <c r="N238" s="238"/>
      <c r="O238" s="238"/>
      <c r="P238" s="238"/>
      <c r="Q238" s="238"/>
      <c r="R238" s="238"/>
      <c r="S238" s="238"/>
      <c r="T238" s="239"/>
      <c r="AT238" s="233" t="s">
        <v>249</v>
      </c>
      <c r="AU238" s="233" t="s">
        <v>79</v>
      </c>
      <c r="AV238" s="12" t="s">
        <v>79</v>
      </c>
      <c r="AW238" s="12" t="s">
        <v>34</v>
      </c>
      <c r="AX238" s="12" t="s">
        <v>70</v>
      </c>
      <c r="AY238" s="233" t="s">
        <v>159</v>
      </c>
    </row>
    <row r="239" s="13" customFormat="1">
      <c r="B239" s="240"/>
      <c r="D239" s="232" t="s">
        <v>249</v>
      </c>
      <c r="E239" s="241" t="s">
        <v>5</v>
      </c>
      <c r="F239" s="242" t="s">
        <v>251</v>
      </c>
      <c r="H239" s="243">
        <v>30</v>
      </c>
      <c r="I239" s="244"/>
      <c r="L239" s="240"/>
      <c r="M239" s="245"/>
      <c r="N239" s="246"/>
      <c r="O239" s="246"/>
      <c r="P239" s="246"/>
      <c r="Q239" s="246"/>
      <c r="R239" s="246"/>
      <c r="S239" s="246"/>
      <c r="T239" s="247"/>
      <c r="AT239" s="241" t="s">
        <v>249</v>
      </c>
      <c r="AU239" s="241" t="s">
        <v>79</v>
      </c>
      <c r="AV239" s="13" t="s">
        <v>175</v>
      </c>
      <c r="AW239" s="13" t="s">
        <v>34</v>
      </c>
      <c r="AX239" s="13" t="s">
        <v>77</v>
      </c>
      <c r="AY239" s="241" t="s">
        <v>159</v>
      </c>
    </row>
    <row r="240" s="11" customFormat="1" ht="29.88" customHeight="1">
      <c r="B240" s="200"/>
      <c r="D240" s="201" t="s">
        <v>69</v>
      </c>
      <c r="E240" s="211" t="s">
        <v>194</v>
      </c>
      <c r="F240" s="211" t="s">
        <v>393</v>
      </c>
      <c r="I240" s="203"/>
      <c r="J240" s="212">
        <f>BK240</f>
        <v>0</v>
      </c>
      <c r="L240" s="200"/>
      <c r="M240" s="205"/>
      <c r="N240" s="206"/>
      <c r="O240" s="206"/>
      <c r="P240" s="207">
        <f>SUM(P241:P253)</f>
        <v>0</v>
      </c>
      <c r="Q240" s="206"/>
      <c r="R240" s="207">
        <f>SUM(R241:R253)</f>
        <v>4.1428899999999995</v>
      </c>
      <c r="S240" s="206"/>
      <c r="T240" s="208">
        <f>SUM(T241:T253)</f>
        <v>0</v>
      </c>
      <c r="AR240" s="201" t="s">
        <v>77</v>
      </c>
      <c r="AT240" s="209" t="s">
        <v>69</v>
      </c>
      <c r="AU240" s="209" t="s">
        <v>77</v>
      </c>
      <c r="AY240" s="201" t="s">
        <v>159</v>
      </c>
      <c r="BK240" s="210">
        <f>SUM(BK241:BK253)</f>
        <v>0</v>
      </c>
    </row>
    <row r="241" s="1" customFormat="1" ht="25.5" customHeight="1">
      <c r="B241" s="213"/>
      <c r="C241" s="255" t="s">
        <v>448</v>
      </c>
      <c r="D241" s="255" t="s">
        <v>395</v>
      </c>
      <c r="E241" s="256" t="s">
        <v>396</v>
      </c>
      <c r="F241" s="257" t="s">
        <v>397</v>
      </c>
      <c r="G241" s="258" t="s">
        <v>398</v>
      </c>
      <c r="H241" s="259">
        <v>2.04</v>
      </c>
      <c r="I241" s="260"/>
      <c r="J241" s="261">
        <f>ROUND(I241*H241,2)</f>
        <v>0</v>
      </c>
      <c r="K241" s="257" t="s">
        <v>166</v>
      </c>
      <c r="L241" s="262"/>
      <c r="M241" s="263" t="s">
        <v>5</v>
      </c>
      <c r="N241" s="264" t="s">
        <v>41</v>
      </c>
      <c r="O241" s="48"/>
      <c r="P241" s="223">
        <f>O241*H241</f>
        <v>0</v>
      </c>
      <c r="Q241" s="223">
        <v>0.749</v>
      </c>
      <c r="R241" s="223">
        <f>Q241*H241</f>
        <v>1.52796</v>
      </c>
      <c r="S241" s="223">
        <v>0</v>
      </c>
      <c r="T241" s="224">
        <f>S241*H241</f>
        <v>0</v>
      </c>
      <c r="AR241" s="25" t="s">
        <v>194</v>
      </c>
      <c r="AT241" s="25" t="s">
        <v>395</v>
      </c>
      <c r="AU241" s="25" t="s">
        <v>79</v>
      </c>
      <c r="AY241" s="25" t="s">
        <v>159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25" t="s">
        <v>77</v>
      </c>
      <c r="BK241" s="225">
        <f>ROUND(I241*H241,2)</f>
        <v>0</v>
      </c>
      <c r="BL241" s="25" t="s">
        <v>175</v>
      </c>
      <c r="BM241" s="25" t="s">
        <v>1265</v>
      </c>
    </row>
    <row r="242" s="14" customFormat="1">
      <c r="B242" s="248"/>
      <c r="D242" s="232" t="s">
        <v>249</v>
      </c>
      <c r="E242" s="249" t="s">
        <v>5</v>
      </c>
      <c r="F242" s="250" t="s">
        <v>1155</v>
      </c>
      <c r="H242" s="249" t="s">
        <v>5</v>
      </c>
      <c r="I242" s="251"/>
      <c r="L242" s="248"/>
      <c r="M242" s="252"/>
      <c r="N242" s="253"/>
      <c r="O242" s="253"/>
      <c r="P242" s="253"/>
      <c r="Q242" s="253"/>
      <c r="R242" s="253"/>
      <c r="S242" s="253"/>
      <c r="T242" s="254"/>
      <c r="AT242" s="249" t="s">
        <v>249</v>
      </c>
      <c r="AU242" s="249" t="s">
        <v>79</v>
      </c>
      <c r="AV242" s="14" t="s">
        <v>77</v>
      </c>
      <c r="AW242" s="14" t="s">
        <v>34</v>
      </c>
      <c r="AX242" s="14" t="s">
        <v>70</v>
      </c>
      <c r="AY242" s="249" t="s">
        <v>159</v>
      </c>
    </row>
    <row r="243" s="12" customFormat="1">
      <c r="B243" s="231"/>
      <c r="D243" s="232" t="s">
        <v>249</v>
      </c>
      <c r="E243" s="233" t="s">
        <v>5</v>
      </c>
      <c r="F243" s="234" t="s">
        <v>1266</v>
      </c>
      <c r="H243" s="235">
        <v>2.04</v>
      </c>
      <c r="I243" s="236"/>
      <c r="L243" s="231"/>
      <c r="M243" s="237"/>
      <c r="N243" s="238"/>
      <c r="O243" s="238"/>
      <c r="P243" s="238"/>
      <c r="Q243" s="238"/>
      <c r="R243" s="238"/>
      <c r="S243" s="238"/>
      <c r="T243" s="239"/>
      <c r="AT243" s="233" t="s">
        <v>249</v>
      </c>
      <c r="AU243" s="233" t="s">
        <v>79</v>
      </c>
      <c r="AV243" s="12" t="s">
        <v>79</v>
      </c>
      <c r="AW243" s="12" t="s">
        <v>34</v>
      </c>
      <c r="AX243" s="12" t="s">
        <v>70</v>
      </c>
      <c r="AY243" s="233" t="s">
        <v>159</v>
      </c>
    </row>
    <row r="244" s="13" customFormat="1">
      <c r="B244" s="240"/>
      <c r="D244" s="232" t="s">
        <v>249</v>
      </c>
      <c r="E244" s="241" t="s">
        <v>5</v>
      </c>
      <c r="F244" s="242" t="s">
        <v>251</v>
      </c>
      <c r="H244" s="243">
        <v>2.04</v>
      </c>
      <c r="I244" s="244"/>
      <c r="L244" s="240"/>
      <c r="M244" s="245"/>
      <c r="N244" s="246"/>
      <c r="O244" s="246"/>
      <c r="P244" s="246"/>
      <c r="Q244" s="246"/>
      <c r="R244" s="246"/>
      <c r="S244" s="246"/>
      <c r="T244" s="247"/>
      <c r="AT244" s="241" t="s">
        <v>249</v>
      </c>
      <c r="AU244" s="241" t="s">
        <v>79</v>
      </c>
      <c r="AV244" s="13" t="s">
        <v>175</v>
      </c>
      <c r="AW244" s="13" t="s">
        <v>34</v>
      </c>
      <c r="AX244" s="13" t="s">
        <v>77</v>
      </c>
      <c r="AY244" s="241" t="s">
        <v>159</v>
      </c>
    </row>
    <row r="245" s="1" customFormat="1" ht="51" customHeight="1">
      <c r="B245" s="213"/>
      <c r="C245" s="214" t="s">
        <v>452</v>
      </c>
      <c r="D245" s="214" t="s">
        <v>162</v>
      </c>
      <c r="E245" s="215" t="s">
        <v>402</v>
      </c>
      <c r="F245" s="216" t="s">
        <v>1267</v>
      </c>
      <c r="G245" s="217" t="s">
        <v>404</v>
      </c>
      <c r="H245" s="218">
        <v>5</v>
      </c>
      <c r="I245" s="219"/>
      <c r="J245" s="220">
        <f>ROUND(I245*H245,2)</f>
        <v>0</v>
      </c>
      <c r="K245" s="216" t="s">
        <v>166</v>
      </c>
      <c r="L245" s="47"/>
      <c r="M245" s="221" t="s">
        <v>5</v>
      </c>
      <c r="N245" s="222" t="s">
        <v>41</v>
      </c>
      <c r="O245" s="48"/>
      <c r="P245" s="223">
        <f>O245*H245</f>
        <v>0</v>
      </c>
      <c r="Q245" s="223">
        <v>1.0000000000000001E-05</v>
      </c>
      <c r="R245" s="223">
        <f>Q245*H245</f>
        <v>5.0000000000000002E-05</v>
      </c>
      <c r="S245" s="223">
        <v>0</v>
      </c>
      <c r="T245" s="224">
        <f>S245*H245</f>
        <v>0</v>
      </c>
      <c r="AR245" s="25" t="s">
        <v>175</v>
      </c>
      <c r="AT245" s="25" t="s">
        <v>162</v>
      </c>
      <c r="AU245" s="25" t="s">
        <v>79</v>
      </c>
      <c r="AY245" s="25" t="s">
        <v>159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25" t="s">
        <v>77</v>
      </c>
      <c r="BK245" s="225">
        <f>ROUND(I245*H245,2)</f>
        <v>0</v>
      </c>
      <c r="BL245" s="25" t="s">
        <v>175</v>
      </c>
      <c r="BM245" s="25" t="s">
        <v>1268</v>
      </c>
    </row>
    <row r="246" s="14" customFormat="1">
      <c r="B246" s="248"/>
      <c r="D246" s="232" t="s">
        <v>249</v>
      </c>
      <c r="E246" s="249" t="s">
        <v>5</v>
      </c>
      <c r="F246" s="250" t="s">
        <v>1155</v>
      </c>
      <c r="H246" s="249" t="s">
        <v>5</v>
      </c>
      <c r="I246" s="251"/>
      <c r="L246" s="248"/>
      <c r="M246" s="252"/>
      <c r="N246" s="253"/>
      <c r="O246" s="253"/>
      <c r="P246" s="253"/>
      <c r="Q246" s="253"/>
      <c r="R246" s="253"/>
      <c r="S246" s="253"/>
      <c r="T246" s="254"/>
      <c r="AT246" s="249" t="s">
        <v>249</v>
      </c>
      <c r="AU246" s="249" t="s">
        <v>79</v>
      </c>
      <c r="AV246" s="14" t="s">
        <v>77</v>
      </c>
      <c r="AW246" s="14" t="s">
        <v>34</v>
      </c>
      <c r="AX246" s="14" t="s">
        <v>70</v>
      </c>
      <c r="AY246" s="249" t="s">
        <v>159</v>
      </c>
    </row>
    <row r="247" s="12" customFormat="1">
      <c r="B247" s="231"/>
      <c r="D247" s="232" t="s">
        <v>249</v>
      </c>
      <c r="E247" s="233" t="s">
        <v>5</v>
      </c>
      <c r="F247" s="234" t="s">
        <v>158</v>
      </c>
      <c r="H247" s="235">
        <v>5</v>
      </c>
      <c r="I247" s="236"/>
      <c r="L247" s="231"/>
      <c r="M247" s="237"/>
      <c r="N247" s="238"/>
      <c r="O247" s="238"/>
      <c r="P247" s="238"/>
      <c r="Q247" s="238"/>
      <c r="R247" s="238"/>
      <c r="S247" s="238"/>
      <c r="T247" s="239"/>
      <c r="AT247" s="233" t="s">
        <v>249</v>
      </c>
      <c r="AU247" s="233" t="s">
        <v>79</v>
      </c>
      <c r="AV247" s="12" t="s">
        <v>79</v>
      </c>
      <c r="AW247" s="12" t="s">
        <v>34</v>
      </c>
      <c r="AX247" s="12" t="s">
        <v>70</v>
      </c>
      <c r="AY247" s="233" t="s">
        <v>159</v>
      </c>
    </row>
    <row r="248" s="13" customFormat="1">
      <c r="B248" s="240"/>
      <c r="D248" s="232" t="s">
        <v>249</v>
      </c>
      <c r="E248" s="241" t="s">
        <v>5</v>
      </c>
      <c r="F248" s="242" t="s">
        <v>251</v>
      </c>
      <c r="H248" s="243">
        <v>5</v>
      </c>
      <c r="I248" s="244"/>
      <c r="L248" s="240"/>
      <c r="M248" s="245"/>
      <c r="N248" s="246"/>
      <c r="O248" s="246"/>
      <c r="P248" s="246"/>
      <c r="Q248" s="246"/>
      <c r="R248" s="246"/>
      <c r="S248" s="246"/>
      <c r="T248" s="247"/>
      <c r="AT248" s="241" t="s">
        <v>249</v>
      </c>
      <c r="AU248" s="241" t="s">
        <v>79</v>
      </c>
      <c r="AV248" s="13" t="s">
        <v>175</v>
      </c>
      <c r="AW248" s="13" t="s">
        <v>34</v>
      </c>
      <c r="AX248" s="13" t="s">
        <v>77</v>
      </c>
      <c r="AY248" s="241" t="s">
        <v>159</v>
      </c>
    </row>
    <row r="249" s="1" customFormat="1" ht="25.5" customHeight="1">
      <c r="B249" s="213"/>
      <c r="C249" s="214" t="s">
        <v>458</v>
      </c>
      <c r="D249" s="214" t="s">
        <v>162</v>
      </c>
      <c r="E249" s="215" t="s">
        <v>1161</v>
      </c>
      <c r="F249" s="216" t="s">
        <v>1162</v>
      </c>
      <c r="G249" s="217" t="s">
        <v>398</v>
      </c>
      <c r="H249" s="218">
        <v>1</v>
      </c>
      <c r="I249" s="219"/>
      <c r="J249" s="220">
        <f>ROUND(I249*H249,2)</f>
        <v>0</v>
      </c>
      <c r="K249" s="216" t="s">
        <v>5</v>
      </c>
      <c r="L249" s="47"/>
      <c r="M249" s="221" t="s">
        <v>5</v>
      </c>
      <c r="N249" s="222" t="s">
        <v>41</v>
      </c>
      <c r="O249" s="48"/>
      <c r="P249" s="223">
        <f>O249*H249</f>
        <v>0</v>
      </c>
      <c r="Q249" s="223">
        <v>2.6148799999999999</v>
      </c>
      <c r="R249" s="223">
        <f>Q249*H249</f>
        <v>2.6148799999999999</v>
      </c>
      <c r="S249" s="223">
        <v>0</v>
      </c>
      <c r="T249" s="224">
        <f>S249*H249</f>
        <v>0</v>
      </c>
      <c r="AR249" s="25" t="s">
        <v>175</v>
      </c>
      <c r="AT249" s="25" t="s">
        <v>162</v>
      </c>
      <c r="AU249" s="25" t="s">
        <v>79</v>
      </c>
      <c r="AY249" s="25" t="s">
        <v>159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25" t="s">
        <v>77</v>
      </c>
      <c r="BK249" s="225">
        <f>ROUND(I249*H249,2)</f>
        <v>0</v>
      </c>
      <c r="BL249" s="25" t="s">
        <v>175</v>
      </c>
      <c r="BM249" s="25" t="s">
        <v>1269</v>
      </c>
    </row>
    <row r="250" s="1" customFormat="1" ht="25.5" customHeight="1">
      <c r="B250" s="213"/>
      <c r="C250" s="214" t="s">
        <v>466</v>
      </c>
      <c r="D250" s="214" t="s">
        <v>162</v>
      </c>
      <c r="E250" s="215" t="s">
        <v>409</v>
      </c>
      <c r="F250" s="216" t="s">
        <v>410</v>
      </c>
      <c r="G250" s="217" t="s">
        <v>247</v>
      </c>
      <c r="H250" s="218">
        <v>1.8</v>
      </c>
      <c r="I250" s="219"/>
      <c r="J250" s="220">
        <f>ROUND(I250*H250,2)</f>
        <v>0</v>
      </c>
      <c r="K250" s="216" t="s">
        <v>166</v>
      </c>
      <c r="L250" s="47"/>
      <c r="M250" s="221" t="s">
        <v>5</v>
      </c>
      <c r="N250" s="222" t="s">
        <v>41</v>
      </c>
      <c r="O250" s="48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AR250" s="25" t="s">
        <v>175</v>
      </c>
      <c r="AT250" s="25" t="s">
        <v>162</v>
      </c>
      <c r="AU250" s="25" t="s">
        <v>79</v>
      </c>
      <c r="AY250" s="25" t="s">
        <v>159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25" t="s">
        <v>77</v>
      </c>
      <c r="BK250" s="225">
        <f>ROUND(I250*H250,2)</f>
        <v>0</v>
      </c>
      <c r="BL250" s="25" t="s">
        <v>175</v>
      </c>
      <c r="BM250" s="25" t="s">
        <v>1270</v>
      </c>
    </row>
    <row r="251" s="14" customFormat="1">
      <c r="B251" s="248"/>
      <c r="D251" s="232" t="s">
        <v>249</v>
      </c>
      <c r="E251" s="249" t="s">
        <v>5</v>
      </c>
      <c r="F251" s="250" t="s">
        <v>1165</v>
      </c>
      <c r="H251" s="249" t="s">
        <v>5</v>
      </c>
      <c r="I251" s="251"/>
      <c r="L251" s="248"/>
      <c r="M251" s="252"/>
      <c r="N251" s="253"/>
      <c r="O251" s="253"/>
      <c r="P251" s="253"/>
      <c r="Q251" s="253"/>
      <c r="R251" s="253"/>
      <c r="S251" s="253"/>
      <c r="T251" s="254"/>
      <c r="AT251" s="249" t="s">
        <v>249</v>
      </c>
      <c r="AU251" s="249" t="s">
        <v>79</v>
      </c>
      <c r="AV251" s="14" t="s">
        <v>77</v>
      </c>
      <c r="AW251" s="14" t="s">
        <v>34</v>
      </c>
      <c r="AX251" s="14" t="s">
        <v>70</v>
      </c>
      <c r="AY251" s="249" t="s">
        <v>159</v>
      </c>
    </row>
    <row r="252" s="12" customFormat="1">
      <c r="B252" s="231"/>
      <c r="D252" s="232" t="s">
        <v>249</v>
      </c>
      <c r="E252" s="233" t="s">
        <v>5</v>
      </c>
      <c r="F252" s="234" t="s">
        <v>1271</v>
      </c>
      <c r="H252" s="235">
        <v>1.8</v>
      </c>
      <c r="I252" s="236"/>
      <c r="L252" s="231"/>
      <c r="M252" s="237"/>
      <c r="N252" s="238"/>
      <c r="O252" s="238"/>
      <c r="P252" s="238"/>
      <c r="Q252" s="238"/>
      <c r="R252" s="238"/>
      <c r="S252" s="238"/>
      <c r="T252" s="239"/>
      <c r="AT252" s="233" t="s">
        <v>249</v>
      </c>
      <c r="AU252" s="233" t="s">
        <v>79</v>
      </c>
      <c r="AV252" s="12" t="s">
        <v>79</v>
      </c>
      <c r="AW252" s="12" t="s">
        <v>34</v>
      </c>
      <c r="AX252" s="12" t="s">
        <v>70</v>
      </c>
      <c r="AY252" s="233" t="s">
        <v>159</v>
      </c>
    </row>
    <row r="253" s="13" customFormat="1">
      <c r="B253" s="240"/>
      <c r="D253" s="232" t="s">
        <v>249</v>
      </c>
      <c r="E253" s="241" t="s">
        <v>5</v>
      </c>
      <c r="F253" s="242" t="s">
        <v>251</v>
      </c>
      <c r="H253" s="243">
        <v>1.8</v>
      </c>
      <c r="I253" s="244"/>
      <c r="L253" s="240"/>
      <c r="M253" s="245"/>
      <c r="N253" s="246"/>
      <c r="O253" s="246"/>
      <c r="P253" s="246"/>
      <c r="Q253" s="246"/>
      <c r="R253" s="246"/>
      <c r="S253" s="246"/>
      <c r="T253" s="247"/>
      <c r="AT253" s="241" t="s">
        <v>249</v>
      </c>
      <c r="AU253" s="241" t="s">
        <v>79</v>
      </c>
      <c r="AV253" s="13" t="s">
        <v>175</v>
      </c>
      <c r="AW253" s="13" t="s">
        <v>34</v>
      </c>
      <c r="AX253" s="13" t="s">
        <v>77</v>
      </c>
      <c r="AY253" s="241" t="s">
        <v>159</v>
      </c>
    </row>
    <row r="254" s="11" customFormat="1" ht="29.88" customHeight="1">
      <c r="B254" s="200"/>
      <c r="D254" s="201" t="s">
        <v>69</v>
      </c>
      <c r="E254" s="211" t="s">
        <v>198</v>
      </c>
      <c r="F254" s="211" t="s">
        <v>413</v>
      </c>
      <c r="I254" s="203"/>
      <c r="J254" s="212">
        <f>BK254</f>
        <v>0</v>
      </c>
      <c r="L254" s="200"/>
      <c r="M254" s="205"/>
      <c r="N254" s="206"/>
      <c r="O254" s="206"/>
      <c r="P254" s="207">
        <f>SUM(P255:P270)</f>
        <v>0</v>
      </c>
      <c r="Q254" s="206"/>
      <c r="R254" s="207">
        <f>SUM(R255:R270)</f>
        <v>2.3883399999999999</v>
      </c>
      <c r="S254" s="206"/>
      <c r="T254" s="208">
        <f>SUM(T255:T270)</f>
        <v>0</v>
      </c>
      <c r="AR254" s="201" t="s">
        <v>77</v>
      </c>
      <c r="AT254" s="209" t="s">
        <v>69</v>
      </c>
      <c r="AU254" s="209" t="s">
        <v>77</v>
      </c>
      <c r="AY254" s="201" t="s">
        <v>159</v>
      </c>
      <c r="BK254" s="210">
        <f>SUM(BK255:BK270)</f>
        <v>0</v>
      </c>
    </row>
    <row r="255" s="1" customFormat="1" ht="25.5" customHeight="1">
      <c r="B255" s="213"/>
      <c r="C255" s="214" t="s">
        <v>470</v>
      </c>
      <c r="D255" s="214" t="s">
        <v>162</v>
      </c>
      <c r="E255" s="215" t="s">
        <v>981</v>
      </c>
      <c r="F255" s="216" t="s">
        <v>982</v>
      </c>
      <c r="G255" s="217" t="s">
        <v>404</v>
      </c>
      <c r="H255" s="218">
        <v>7</v>
      </c>
      <c r="I255" s="219"/>
      <c r="J255" s="220">
        <f>ROUND(I255*H255,2)</f>
        <v>0</v>
      </c>
      <c r="K255" s="216" t="s">
        <v>166</v>
      </c>
      <c r="L255" s="47"/>
      <c r="M255" s="221" t="s">
        <v>5</v>
      </c>
      <c r="N255" s="222" t="s">
        <v>41</v>
      </c>
      <c r="O255" s="48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AR255" s="25" t="s">
        <v>175</v>
      </c>
      <c r="AT255" s="25" t="s">
        <v>162</v>
      </c>
      <c r="AU255" s="25" t="s">
        <v>79</v>
      </c>
      <c r="AY255" s="25" t="s">
        <v>159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25" t="s">
        <v>77</v>
      </c>
      <c r="BK255" s="225">
        <f>ROUND(I255*H255,2)</f>
        <v>0</v>
      </c>
      <c r="BL255" s="25" t="s">
        <v>175</v>
      </c>
      <c r="BM255" s="25" t="s">
        <v>1272</v>
      </c>
    </row>
    <row r="256" s="14" customFormat="1">
      <c r="B256" s="248"/>
      <c r="D256" s="232" t="s">
        <v>249</v>
      </c>
      <c r="E256" s="249" t="s">
        <v>5</v>
      </c>
      <c r="F256" s="250" t="s">
        <v>1273</v>
      </c>
      <c r="H256" s="249" t="s">
        <v>5</v>
      </c>
      <c r="I256" s="251"/>
      <c r="L256" s="248"/>
      <c r="M256" s="252"/>
      <c r="N256" s="253"/>
      <c r="O256" s="253"/>
      <c r="P256" s="253"/>
      <c r="Q256" s="253"/>
      <c r="R256" s="253"/>
      <c r="S256" s="253"/>
      <c r="T256" s="254"/>
      <c r="AT256" s="249" t="s">
        <v>249</v>
      </c>
      <c r="AU256" s="249" t="s">
        <v>79</v>
      </c>
      <c r="AV256" s="14" t="s">
        <v>77</v>
      </c>
      <c r="AW256" s="14" t="s">
        <v>34</v>
      </c>
      <c r="AX256" s="14" t="s">
        <v>70</v>
      </c>
      <c r="AY256" s="249" t="s">
        <v>159</v>
      </c>
    </row>
    <row r="257" s="12" customFormat="1">
      <c r="B257" s="231"/>
      <c r="D257" s="232" t="s">
        <v>249</v>
      </c>
      <c r="E257" s="233" t="s">
        <v>5</v>
      </c>
      <c r="F257" s="234" t="s">
        <v>190</v>
      </c>
      <c r="H257" s="235">
        <v>7</v>
      </c>
      <c r="I257" s="236"/>
      <c r="L257" s="231"/>
      <c r="M257" s="237"/>
      <c r="N257" s="238"/>
      <c r="O257" s="238"/>
      <c r="P257" s="238"/>
      <c r="Q257" s="238"/>
      <c r="R257" s="238"/>
      <c r="S257" s="238"/>
      <c r="T257" s="239"/>
      <c r="AT257" s="233" t="s">
        <v>249</v>
      </c>
      <c r="AU257" s="233" t="s">
        <v>79</v>
      </c>
      <c r="AV257" s="12" t="s">
        <v>79</v>
      </c>
      <c r="AW257" s="12" t="s">
        <v>34</v>
      </c>
      <c r="AX257" s="12" t="s">
        <v>70</v>
      </c>
      <c r="AY257" s="233" t="s">
        <v>159</v>
      </c>
    </row>
    <row r="258" s="13" customFormat="1">
      <c r="B258" s="240"/>
      <c r="D258" s="232" t="s">
        <v>249</v>
      </c>
      <c r="E258" s="241" t="s">
        <v>5</v>
      </c>
      <c r="F258" s="242" t="s">
        <v>251</v>
      </c>
      <c r="H258" s="243">
        <v>7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249</v>
      </c>
      <c r="AU258" s="241" t="s">
        <v>79</v>
      </c>
      <c r="AV258" s="13" t="s">
        <v>175</v>
      </c>
      <c r="AW258" s="13" t="s">
        <v>34</v>
      </c>
      <c r="AX258" s="13" t="s">
        <v>77</v>
      </c>
      <c r="AY258" s="241" t="s">
        <v>159</v>
      </c>
    </row>
    <row r="259" s="1" customFormat="1" ht="38.25" customHeight="1">
      <c r="B259" s="213"/>
      <c r="C259" s="214" t="s">
        <v>475</v>
      </c>
      <c r="D259" s="214" t="s">
        <v>162</v>
      </c>
      <c r="E259" s="215" t="s">
        <v>987</v>
      </c>
      <c r="F259" s="216" t="s">
        <v>988</v>
      </c>
      <c r="G259" s="217" t="s">
        <v>404</v>
      </c>
      <c r="H259" s="218">
        <v>7</v>
      </c>
      <c r="I259" s="219"/>
      <c r="J259" s="220">
        <f>ROUND(I259*H259,2)</f>
        <v>0</v>
      </c>
      <c r="K259" s="216" t="s">
        <v>166</v>
      </c>
      <c r="L259" s="47"/>
      <c r="M259" s="221" t="s">
        <v>5</v>
      </c>
      <c r="N259" s="222" t="s">
        <v>41</v>
      </c>
      <c r="O259" s="48"/>
      <c r="P259" s="223">
        <f>O259*H259</f>
        <v>0</v>
      </c>
      <c r="Q259" s="223">
        <v>0.00022000000000000001</v>
      </c>
      <c r="R259" s="223">
        <f>Q259*H259</f>
        <v>0.0015400000000000001</v>
      </c>
      <c r="S259" s="223">
        <v>0</v>
      </c>
      <c r="T259" s="224">
        <f>S259*H259</f>
        <v>0</v>
      </c>
      <c r="AR259" s="25" t="s">
        <v>175</v>
      </c>
      <c r="AT259" s="25" t="s">
        <v>162</v>
      </c>
      <c r="AU259" s="25" t="s">
        <v>79</v>
      </c>
      <c r="AY259" s="25" t="s">
        <v>159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25" t="s">
        <v>77</v>
      </c>
      <c r="BK259" s="225">
        <f>ROUND(I259*H259,2)</f>
        <v>0</v>
      </c>
      <c r="BL259" s="25" t="s">
        <v>175</v>
      </c>
      <c r="BM259" s="25" t="s">
        <v>1274</v>
      </c>
    </row>
    <row r="260" s="1" customFormat="1" ht="16.5" customHeight="1">
      <c r="B260" s="213"/>
      <c r="C260" s="214" t="s">
        <v>696</v>
      </c>
      <c r="D260" s="214" t="s">
        <v>162</v>
      </c>
      <c r="E260" s="215" t="s">
        <v>991</v>
      </c>
      <c r="F260" s="216" t="s">
        <v>992</v>
      </c>
      <c r="G260" s="217" t="s">
        <v>404</v>
      </c>
      <c r="H260" s="218">
        <v>7</v>
      </c>
      <c r="I260" s="219"/>
      <c r="J260" s="220">
        <f>ROUND(I260*H260,2)</f>
        <v>0</v>
      </c>
      <c r="K260" s="216" t="s">
        <v>166</v>
      </c>
      <c r="L260" s="47"/>
      <c r="M260" s="221" t="s">
        <v>5</v>
      </c>
      <c r="N260" s="222" t="s">
        <v>41</v>
      </c>
      <c r="O260" s="48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AR260" s="25" t="s">
        <v>175</v>
      </c>
      <c r="AT260" s="25" t="s">
        <v>162</v>
      </c>
      <c r="AU260" s="25" t="s">
        <v>79</v>
      </c>
      <c r="AY260" s="25" t="s">
        <v>159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25" t="s">
        <v>77</v>
      </c>
      <c r="BK260" s="225">
        <f>ROUND(I260*H260,2)</f>
        <v>0</v>
      </c>
      <c r="BL260" s="25" t="s">
        <v>175</v>
      </c>
      <c r="BM260" s="25" t="s">
        <v>1275</v>
      </c>
    </row>
    <row r="261" s="14" customFormat="1">
      <c r="B261" s="248"/>
      <c r="D261" s="232" t="s">
        <v>249</v>
      </c>
      <c r="E261" s="249" t="s">
        <v>5</v>
      </c>
      <c r="F261" s="250" t="s">
        <v>1276</v>
      </c>
      <c r="H261" s="249" t="s">
        <v>5</v>
      </c>
      <c r="I261" s="251"/>
      <c r="L261" s="248"/>
      <c r="M261" s="252"/>
      <c r="N261" s="253"/>
      <c r="O261" s="253"/>
      <c r="P261" s="253"/>
      <c r="Q261" s="253"/>
      <c r="R261" s="253"/>
      <c r="S261" s="253"/>
      <c r="T261" s="254"/>
      <c r="AT261" s="249" t="s">
        <v>249</v>
      </c>
      <c r="AU261" s="249" t="s">
        <v>79</v>
      </c>
      <c r="AV261" s="14" t="s">
        <v>77</v>
      </c>
      <c r="AW261" s="14" t="s">
        <v>34</v>
      </c>
      <c r="AX261" s="14" t="s">
        <v>70</v>
      </c>
      <c r="AY261" s="249" t="s">
        <v>159</v>
      </c>
    </row>
    <row r="262" s="12" customFormat="1">
      <c r="B262" s="231"/>
      <c r="D262" s="232" t="s">
        <v>249</v>
      </c>
      <c r="E262" s="233" t="s">
        <v>5</v>
      </c>
      <c r="F262" s="234" t="s">
        <v>190</v>
      </c>
      <c r="H262" s="235">
        <v>7</v>
      </c>
      <c r="I262" s="236"/>
      <c r="L262" s="231"/>
      <c r="M262" s="237"/>
      <c r="N262" s="238"/>
      <c r="O262" s="238"/>
      <c r="P262" s="238"/>
      <c r="Q262" s="238"/>
      <c r="R262" s="238"/>
      <c r="S262" s="238"/>
      <c r="T262" s="239"/>
      <c r="AT262" s="233" t="s">
        <v>249</v>
      </c>
      <c r="AU262" s="233" t="s">
        <v>79</v>
      </c>
      <c r="AV262" s="12" t="s">
        <v>79</v>
      </c>
      <c r="AW262" s="12" t="s">
        <v>34</v>
      </c>
      <c r="AX262" s="12" t="s">
        <v>70</v>
      </c>
      <c r="AY262" s="233" t="s">
        <v>159</v>
      </c>
    </row>
    <row r="263" s="13" customFormat="1">
      <c r="B263" s="240"/>
      <c r="D263" s="232" t="s">
        <v>249</v>
      </c>
      <c r="E263" s="241" t="s">
        <v>5</v>
      </c>
      <c r="F263" s="242" t="s">
        <v>251</v>
      </c>
      <c r="H263" s="243">
        <v>7</v>
      </c>
      <c r="I263" s="244"/>
      <c r="L263" s="240"/>
      <c r="M263" s="245"/>
      <c r="N263" s="246"/>
      <c r="O263" s="246"/>
      <c r="P263" s="246"/>
      <c r="Q263" s="246"/>
      <c r="R263" s="246"/>
      <c r="S263" s="246"/>
      <c r="T263" s="247"/>
      <c r="AT263" s="241" t="s">
        <v>249</v>
      </c>
      <c r="AU263" s="241" t="s">
        <v>79</v>
      </c>
      <c r="AV263" s="13" t="s">
        <v>175</v>
      </c>
      <c r="AW263" s="13" t="s">
        <v>34</v>
      </c>
      <c r="AX263" s="13" t="s">
        <v>77</v>
      </c>
      <c r="AY263" s="241" t="s">
        <v>159</v>
      </c>
    </row>
    <row r="264" s="1" customFormat="1" ht="38.25" customHeight="1">
      <c r="B264" s="213"/>
      <c r="C264" s="214" t="s">
        <v>701</v>
      </c>
      <c r="D264" s="214" t="s">
        <v>162</v>
      </c>
      <c r="E264" s="215" t="s">
        <v>1176</v>
      </c>
      <c r="F264" s="216" t="s">
        <v>1177</v>
      </c>
      <c r="G264" s="217" t="s">
        <v>404</v>
      </c>
      <c r="H264" s="218">
        <v>8</v>
      </c>
      <c r="I264" s="219"/>
      <c r="J264" s="220">
        <f>ROUND(I264*H264,2)</f>
        <v>0</v>
      </c>
      <c r="K264" s="216" t="s">
        <v>166</v>
      </c>
      <c r="L264" s="47"/>
      <c r="M264" s="221" t="s">
        <v>5</v>
      </c>
      <c r="N264" s="222" t="s">
        <v>41</v>
      </c>
      <c r="O264" s="48"/>
      <c r="P264" s="223">
        <f>O264*H264</f>
        <v>0</v>
      </c>
      <c r="Q264" s="223">
        <v>0.16370999999999999</v>
      </c>
      <c r="R264" s="223">
        <f>Q264*H264</f>
        <v>1.30968</v>
      </c>
      <c r="S264" s="223">
        <v>0</v>
      </c>
      <c r="T264" s="224">
        <f>S264*H264</f>
        <v>0</v>
      </c>
      <c r="AR264" s="25" t="s">
        <v>175</v>
      </c>
      <c r="AT264" s="25" t="s">
        <v>162</v>
      </c>
      <c r="AU264" s="25" t="s">
        <v>79</v>
      </c>
      <c r="AY264" s="25" t="s">
        <v>159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25" t="s">
        <v>77</v>
      </c>
      <c r="BK264" s="225">
        <f>ROUND(I264*H264,2)</f>
        <v>0</v>
      </c>
      <c r="BL264" s="25" t="s">
        <v>175</v>
      </c>
      <c r="BM264" s="25" t="s">
        <v>1277</v>
      </c>
    </row>
    <row r="265" s="14" customFormat="1">
      <c r="B265" s="248"/>
      <c r="D265" s="232" t="s">
        <v>249</v>
      </c>
      <c r="E265" s="249" t="s">
        <v>5</v>
      </c>
      <c r="F265" s="250" t="s">
        <v>1179</v>
      </c>
      <c r="H265" s="249" t="s">
        <v>5</v>
      </c>
      <c r="I265" s="251"/>
      <c r="L265" s="248"/>
      <c r="M265" s="252"/>
      <c r="N265" s="253"/>
      <c r="O265" s="253"/>
      <c r="P265" s="253"/>
      <c r="Q265" s="253"/>
      <c r="R265" s="253"/>
      <c r="S265" s="253"/>
      <c r="T265" s="254"/>
      <c r="AT265" s="249" t="s">
        <v>249</v>
      </c>
      <c r="AU265" s="249" t="s">
        <v>79</v>
      </c>
      <c r="AV265" s="14" t="s">
        <v>77</v>
      </c>
      <c r="AW265" s="14" t="s">
        <v>34</v>
      </c>
      <c r="AX265" s="14" t="s">
        <v>70</v>
      </c>
      <c r="AY265" s="249" t="s">
        <v>159</v>
      </c>
    </row>
    <row r="266" s="12" customFormat="1">
      <c r="B266" s="231"/>
      <c r="D266" s="232" t="s">
        <v>249</v>
      </c>
      <c r="E266" s="233" t="s">
        <v>5</v>
      </c>
      <c r="F266" s="234" t="s">
        <v>194</v>
      </c>
      <c r="H266" s="235">
        <v>8</v>
      </c>
      <c r="I266" s="236"/>
      <c r="L266" s="231"/>
      <c r="M266" s="237"/>
      <c r="N266" s="238"/>
      <c r="O266" s="238"/>
      <c r="P266" s="238"/>
      <c r="Q266" s="238"/>
      <c r="R266" s="238"/>
      <c r="S266" s="238"/>
      <c r="T266" s="239"/>
      <c r="AT266" s="233" t="s">
        <v>249</v>
      </c>
      <c r="AU266" s="233" t="s">
        <v>79</v>
      </c>
      <c r="AV266" s="12" t="s">
        <v>79</v>
      </c>
      <c r="AW266" s="12" t="s">
        <v>34</v>
      </c>
      <c r="AX266" s="12" t="s">
        <v>70</v>
      </c>
      <c r="AY266" s="233" t="s">
        <v>159</v>
      </c>
    </row>
    <row r="267" s="13" customFormat="1">
      <c r="B267" s="240"/>
      <c r="D267" s="232" t="s">
        <v>249</v>
      </c>
      <c r="E267" s="241" t="s">
        <v>5</v>
      </c>
      <c r="F267" s="242" t="s">
        <v>251</v>
      </c>
      <c r="H267" s="243">
        <v>8</v>
      </c>
      <c r="I267" s="244"/>
      <c r="L267" s="240"/>
      <c r="M267" s="245"/>
      <c r="N267" s="246"/>
      <c r="O267" s="246"/>
      <c r="P267" s="246"/>
      <c r="Q267" s="246"/>
      <c r="R267" s="246"/>
      <c r="S267" s="246"/>
      <c r="T267" s="247"/>
      <c r="AT267" s="241" t="s">
        <v>249</v>
      </c>
      <c r="AU267" s="241" t="s">
        <v>79</v>
      </c>
      <c r="AV267" s="13" t="s">
        <v>175</v>
      </c>
      <c r="AW267" s="13" t="s">
        <v>34</v>
      </c>
      <c r="AX267" s="13" t="s">
        <v>77</v>
      </c>
      <c r="AY267" s="241" t="s">
        <v>159</v>
      </c>
    </row>
    <row r="268" s="1" customFormat="1" ht="16.5" customHeight="1">
      <c r="B268" s="213"/>
      <c r="C268" s="255" t="s">
        <v>493</v>
      </c>
      <c r="D268" s="255" t="s">
        <v>395</v>
      </c>
      <c r="E268" s="256" t="s">
        <v>1180</v>
      </c>
      <c r="F268" s="257" t="s">
        <v>1181</v>
      </c>
      <c r="G268" s="258" t="s">
        <v>398</v>
      </c>
      <c r="H268" s="259">
        <v>24.48</v>
      </c>
      <c r="I268" s="260"/>
      <c r="J268" s="261">
        <f>ROUND(I268*H268,2)</f>
        <v>0</v>
      </c>
      <c r="K268" s="257" t="s">
        <v>166</v>
      </c>
      <c r="L268" s="262"/>
      <c r="M268" s="263" t="s">
        <v>5</v>
      </c>
      <c r="N268" s="264" t="s">
        <v>41</v>
      </c>
      <c r="O268" s="48"/>
      <c r="P268" s="223">
        <f>O268*H268</f>
        <v>0</v>
      </c>
      <c r="Q268" s="223">
        <v>0.043999999999999997</v>
      </c>
      <c r="R268" s="223">
        <f>Q268*H268</f>
        <v>1.0771199999999999</v>
      </c>
      <c r="S268" s="223">
        <v>0</v>
      </c>
      <c r="T268" s="224">
        <f>S268*H268</f>
        <v>0</v>
      </c>
      <c r="AR268" s="25" t="s">
        <v>194</v>
      </c>
      <c r="AT268" s="25" t="s">
        <v>395</v>
      </c>
      <c r="AU268" s="25" t="s">
        <v>79</v>
      </c>
      <c r="AY268" s="25" t="s">
        <v>159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25" t="s">
        <v>77</v>
      </c>
      <c r="BK268" s="225">
        <f>ROUND(I268*H268,2)</f>
        <v>0</v>
      </c>
      <c r="BL268" s="25" t="s">
        <v>175</v>
      </c>
      <c r="BM268" s="25" t="s">
        <v>1278</v>
      </c>
    </row>
    <row r="269" s="12" customFormat="1">
      <c r="B269" s="231"/>
      <c r="D269" s="232" t="s">
        <v>249</v>
      </c>
      <c r="E269" s="233" t="s">
        <v>5</v>
      </c>
      <c r="F269" s="234" t="s">
        <v>1279</v>
      </c>
      <c r="H269" s="235">
        <v>24.48</v>
      </c>
      <c r="I269" s="236"/>
      <c r="L269" s="231"/>
      <c r="M269" s="237"/>
      <c r="N269" s="238"/>
      <c r="O269" s="238"/>
      <c r="P269" s="238"/>
      <c r="Q269" s="238"/>
      <c r="R269" s="238"/>
      <c r="S269" s="238"/>
      <c r="T269" s="239"/>
      <c r="AT269" s="233" t="s">
        <v>249</v>
      </c>
      <c r="AU269" s="233" t="s">
        <v>79</v>
      </c>
      <c r="AV269" s="12" t="s">
        <v>79</v>
      </c>
      <c r="AW269" s="12" t="s">
        <v>34</v>
      </c>
      <c r="AX269" s="12" t="s">
        <v>70</v>
      </c>
      <c r="AY269" s="233" t="s">
        <v>159</v>
      </c>
    </row>
    <row r="270" s="13" customFormat="1">
      <c r="B270" s="240"/>
      <c r="D270" s="232" t="s">
        <v>249</v>
      </c>
      <c r="E270" s="241" t="s">
        <v>5</v>
      </c>
      <c r="F270" s="242" t="s">
        <v>251</v>
      </c>
      <c r="H270" s="243">
        <v>24.48</v>
      </c>
      <c r="I270" s="244"/>
      <c r="L270" s="240"/>
      <c r="M270" s="265"/>
      <c r="N270" s="266"/>
      <c r="O270" s="266"/>
      <c r="P270" s="266"/>
      <c r="Q270" s="266"/>
      <c r="R270" s="266"/>
      <c r="S270" s="266"/>
      <c r="T270" s="267"/>
      <c r="AT270" s="241" t="s">
        <v>249</v>
      </c>
      <c r="AU270" s="241" t="s">
        <v>79</v>
      </c>
      <c r="AV270" s="13" t="s">
        <v>175</v>
      </c>
      <c r="AW270" s="13" t="s">
        <v>34</v>
      </c>
      <c r="AX270" s="13" t="s">
        <v>77</v>
      </c>
      <c r="AY270" s="241" t="s">
        <v>159</v>
      </c>
    </row>
    <row r="271" s="1" customFormat="1" ht="6.96" customHeight="1">
      <c r="B271" s="68"/>
      <c r="C271" s="69"/>
      <c r="D271" s="69"/>
      <c r="E271" s="69"/>
      <c r="F271" s="69"/>
      <c r="G271" s="69"/>
      <c r="H271" s="69"/>
      <c r="I271" s="164"/>
      <c r="J271" s="69"/>
      <c r="K271" s="69"/>
      <c r="L271" s="47"/>
    </row>
  </sheetData>
  <autoFilter ref="C94:K27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1:H81"/>
    <mergeCell ref="E85:H85"/>
    <mergeCell ref="E83:H83"/>
    <mergeCell ref="E87:H87"/>
    <mergeCell ref="G1:H1"/>
    <mergeCell ref="L2:V2"/>
  </mergeCells>
  <hyperlinks>
    <hyperlink ref="F1:G1" location="C2" display="1) Krycí list soupisu"/>
    <hyperlink ref="G1:H1" location="C62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Lutonský</dc:creator>
  <cp:lastModifiedBy>Filip Lutonský</cp:lastModifiedBy>
  <dcterms:created xsi:type="dcterms:W3CDTF">2018-08-22T11:19:24Z</dcterms:created>
  <dcterms:modified xsi:type="dcterms:W3CDTF">2018-08-22T11:19:47Z</dcterms:modified>
</cp:coreProperties>
</file>